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The Coca-Cola Company (KO)" sheetId="1" r:id="rId1"/>
    <sheet name="Kellogg Company (K)" sheetId="2" r:id="rId2"/>
    <sheet name="Xcel Energy Inc. (XEL)" sheetId="3" r:id="rId3"/>
    <sheet name="Portfolio" sheetId="4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4" l="1"/>
  <c r="D4" i="4"/>
  <c r="D2" i="4"/>
  <c r="B4" i="4"/>
  <c r="B3" i="4"/>
  <c r="B2" i="4"/>
  <c r="E7" i="3"/>
  <c r="F7" i="3" s="1"/>
  <c r="G7" i="3" s="1"/>
  <c r="H7" i="3" s="1"/>
  <c r="I7" i="3" s="1"/>
  <c r="D7" i="3"/>
  <c r="C47" i="3"/>
  <c r="C45" i="3"/>
  <c r="I38" i="3"/>
  <c r="H38" i="3"/>
  <c r="G38" i="3"/>
  <c r="F38" i="3"/>
  <c r="E38" i="3"/>
  <c r="D38" i="3"/>
  <c r="D32" i="3"/>
  <c r="E32" i="3" s="1"/>
  <c r="F32" i="3" s="1"/>
  <c r="G32" i="3" s="1"/>
  <c r="H32" i="3" s="1"/>
  <c r="I32" i="3" s="1"/>
  <c r="D31" i="3"/>
  <c r="E31" i="3" s="1"/>
  <c r="C33" i="3"/>
  <c r="I13" i="3"/>
  <c r="H13" i="3"/>
  <c r="G13" i="3"/>
  <c r="F13" i="3"/>
  <c r="E13" i="3"/>
  <c r="D13" i="3"/>
  <c r="C8" i="3"/>
  <c r="D6" i="3"/>
  <c r="E32" i="2"/>
  <c r="F32" i="2" s="1"/>
  <c r="G32" i="2" s="1"/>
  <c r="H32" i="2" s="1"/>
  <c r="I32" i="2" s="1"/>
  <c r="D32" i="2"/>
  <c r="E6" i="2"/>
  <c r="F6" i="2" s="1"/>
  <c r="G6" i="2" s="1"/>
  <c r="H6" i="2" s="1"/>
  <c r="I6" i="2" s="1"/>
  <c r="D6" i="2"/>
  <c r="C47" i="2"/>
  <c r="C45" i="2"/>
  <c r="I38" i="2"/>
  <c r="H38" i="2"/>
  <c r="G38" i="2"/>
  <c r="F38" i="2"/>
  <c r="E38" i="2"/>
  <c r="D38" i="2"/>
  <c r="C31" i="2"/>
  <c r="C33" i="2" s="1"/>
  <c r="I13" i="2"/>
  <c r="H13" i="2"/>
  <c r="G13" i="2"/>
  <c r="F13" i="2"/>
  <c r="E13" i="2"/>
  <c r="D13" i="2"/>
  <c r="C8" i="2"/>
  <c r="D7" i="2"/>
  <c r="E7" i="2" s="1"/>
  <c r="F7" i="2" s="1"/>
  <c r="G7" i="2" s="1"/>
  <c r="H7" i="2" s="1"/>
  <c r="I7" i="2" s="1"/>
  <c r="C32" i="1"/>
  <c r="C45" i="1"/>
  <c r="C47" i="1"/>
  <c r="C31" i="1"/>
  <c r="D5" i="4" l="1"/>
  <c r="E3" i="4" s="1"/>
  <c r="D8" i="3"/>
  <c r="D14" i="3" s="1"/>
  <c r="E33" i="3"/>
  <c r="E39" i="3" s="1"/>
  <c r="F31" i="3"/>
  <c r="D33" i="3"/>
  <c r="D39" i="3" s="1"/>
  <c r="E6" i="3"/>
  <c r="D8" i="2"/>
  <c r="D14" i="2" s="1"/>
  <c r="D31" i="2"/>
  <c r="D31" i="1"/>
  <c r="E7" i="1"/>
  <c r="F7" i="1" s="1"/>
  <c r="G7" i="1" s="1"/>
  <c r="H7" i="1" s="1"/>
  <c r="I7" i="1" s="1"/>
  <c r="D7" i="1"/>
  <c r="E6" i="1"/>
  <c r="F6" i="1" s="1"/>
  <c r="G6" i="1" s="1"/>
  <c r="H6" i="1" s="1"/>
  <c r="I6" i="1" s="1"/>
  <c r="D6" i="1"/>
  <c r="I38" i="1"/>
  <c r="H38" i="1"/>
  <c r="G38" i="1"/>
  <c r="F38" i="1"/>
  <c r="E38" i="1"/>
  <c r="D38" i="1"/>
  <c r="C33" i="1"/>
  <c r="D32" i="1"/>
  <c r="E32" i="1" s="1"/>
  <c r="F32" i="1" s="1"/>
  <c r="G32" i="1" s="1"/>
  <c r="H32" i="1" s="1"/>
  <c r="I32" i="1" s="1"/>
  <c r="E31" i="1"/>
  <c r="E4" i="4" l="1"/>
  <c r="E2" i="4"/>
  <c r="E5" i="4" s="1"/>
  <c r="F33" i="3"/>
  <c r="F39" i="3" s="1"/>
  <c r="G31" i="3"/>
  <c r="E8" i="3"/>
  <c r="E14" i="3" s="1"/>
  <c r="F6" i="3"/>
  <c r="E8" i="2"/>
  <c r="E14" i="2" s="1"/>
  <c r="E31" i="2"/>
  <c r="D33" i="2"/>
  <c r="D39" i="2" s="1"/>
  <c r="E33" i="1"/>
  <c r="E39" i="1" s="1"/>
  <c r="D33" i="1"/>
  <c r="D39" i="1" s="1"/>
  <c r="F31" i="1"/>
  <c r="I13" i="1"/>
  <c r="E13" i="1"/>
  <c r="F13" i="1"/>
  <c r="G13" i="1"/>
  <c r="H13" i="1"/>
  <c r="D13" i="1"/>
  <c r="C8" i="1"/>
  <c r="G33" i="3" l="1"/>
  <c r="G39" i="3" s="1"/>
  <c r="H31" i="3"/>
  <c r="F8" i="3"/>
  <c r="F14" i="3" s="1"/>
  <c r="G6" i="3"/>
  <c r="E33" i="2"/>
  <c r="E39" i="2" s="1"/>
  <c r="F31" i="2"/>
  <c r="F8" i="2"/>
  <c r="F14" i="2" s="1"/>
  <c r="D8" i="1"/>
  <c r="D14" i="1" s="1"/>
  <c r="F33" i="1"/>
  <c r="F39" i="1" s="1"/>
  <c r="G31" i="1"/>
  <c r="E8" i="1"/>
  <c r="E14" i="1" s="1"/>
  <c r="G8" i="1"/>
  <c r="G14" i="1" s="1"/>
  <c r="I31" i="3" l="1"/>
  <c r="I33" i="3" s="1"/>
  <c r="I39" i="3" s="1"/>
  <c r="C42" i="3" s="1"/>
  <c r="H33" i="3"/>
  <c r="H39" i="3" s="1"/>
  <c r="C41" i="3" s="1"/>
  <c r="G8" i="3"/>
  <c r="G14" i="3" s="1"/>
  <c r="H6" i="3"/>
  <c r="F33" i="2"/>
  <c r="F39" i="2" s="1"/>
  <c r="G31" i="2"/>
  <c r="G8" i="2"/>
  <c r="G14" i="2" s="1"/>
  <c r="G33" i="1"/>
  <c r="G39" i="1" s="1"/>
  <c r="H31" i="1"/>
  <c r="I8" i="1"/>
  <c r="I14" i="1" s="1"/>
  <c r="C17" i="1" s="1"/>
  <c r="F8" i="1"/>
  <c r="F14" i="1" s="1"/>
  <c r="H8" i="1"/>
  <c r="H14" i="1" s="1"/>
  <c r="C43" i="3" l="1"/>
  <c r="C46" i="3" s="1"/>
  <c r="H8" i="3"/>
  <c r="H14" i="3" s="1"/>
  <c r="C16" i="3" s="1"/>
  <c r="I6" i="3"/>
  <c r="I8" i="3" s="1"/>
  <c r="I14" i="3" s="1"/>
  <c r="C17" i="3" s="1"/>
  <c r="H8" i="2"/>
  <c r="H14" i="2" s="1"/>
  <c r="C16" i="2" s="1"/>
  <c r="I8" i="2"/>
  <c r="I14" i="2" s="1"/>
  <c r="C17" i="2" s="1"/>
  <c r="G33" i="2"/>
  <c r="G39" i="2" s="1"/>
  <c r="H31" i="2"/>
  <c r="H33" i="1"/>
  <c r="H39" i="1" s="1"/>
  <c r="C41" i="1" s="1"/>
  <c r="I31" i="1"/>
  <c r="I33" i="1" s="1"/>
  <c r="I39" i="1" s="1"/>
  <c r="C42" i="1" s="1"/>
  <c r="C16" i="1"/>
  <c r="C18" i="1" s="1"/>
  <c r="C21" i="1" s="1"/>
  <c r="C18" i="3" l="1"/>
  <c r="C21" i="3" s="1"/>
  <c r="C18" i="2"/>
  <c r="C21" i="2" s="1"/>
  <c r="I31" i="2"/>
  <c r="I33" i="2" s="1"/>
  <c r="I39" i="2" s="1"/>
  <c r="C42" i="2" s="1"/>
  <c r="H33" i="2"/>
  <c r="H39" i="2" s="1"/>
  <c r="C41" i="2" s="1"/>
  <c r="C43" i="1"/>
  <c r="C46" i="1" s="1"/>
  <c r="C43" i="2" l="1"/>
  <c r="C46" i="2" s="1"/>
</calcChain>
</file>

<file path=xl/sharedStrings.xml><?xml version="1.0" encoding="utf-8"?>
<sst xmlns="http://schemas.openxmlformats.org/spreadsheetml/2006/main" count="133" uniqueCount="36">
  <si>
    <t>Year</t>
  </si>
  <si>
    <t>Net Cash Provided by Operating Activities</t>
  </si>
  <si>
    <t>Less Net Cash (used in) Investing Activities</t>
  </si>
  <si>
    <t>Free Cash Flow</t>
  </si>
  <si>
    <t>Discount rate</t>
  </si>
  <si>
    <t>Discounting Factor</t>
  </si>
  <si>
    <t>Discounted Free Cash Flow</t>
  </si>
  <si>
    <t>Sum of Discounted Cashflow</t>
  </si>
  <si>
    <t>Terminal Value</t>
  </si>
  <si>
    <t>Current Year</t>
  </si>
  <si>
    <t>Expected Value</t>
  </si>
  <si>
    <t>Growth rate after year 5</t>
  </si>
  <si>
    <t>Shares</t>
  </si>
  <si>
    <t>Dividend per Share</t>
  </si>
  <si>
    <t>Total Dividend</t>
  </si>
  <si>
    <t>Discounted Dividend</t>
  </si>
  <si>
    <t>Sum of Discounted Dividend</t>
  </si>
  <si>
    <t>Dividend Growth rate after year 5</t>
  </si>
  <si>
    <t>DCF Method</t>
  </si>
  <si>
    <t>Multi-Stage DDM Method</t>
  </si>
  <si>
    <t>Number of Shares</t>
  </si>
  <si>
    <t>Expected Value Per Share</t>
  </si>
  <si>
    <t>Price Per Share</t>
  </si>
  <si>
    <t>Recommendation</t>
  </si>
  <si>
    <t>Buy</t>
  </si>
  <si>
    <t>Source: https://www.sec.gov/cgi-bin/viewer?action=view&amp;cik=21344&amp;accession_number=0000021344-18-000008&amp;xbrl_type=v</t>
  </si>
  <si>
    <t>($in millions, Shares in millions)</t>
  </si>
  <si>
    <t>DO NOT BUY</t>
  </si>
  <si>
    <t xml:space="preserve"> </t>
  </si>
  <si>
    <t>Stock</t>
  </si>
  <si>
    <t>Amount Invested</t>
  </si>
  <si>
    <t>Percentage</t>
  </si>
  <si>
    <t>Total</t>
  </si>
  <si>
    <t>The Coca-Cola Company (KO)</t>
  </si>
  <si>
    <t>Kellog Company (K)</t>
  </si>
  <si>
    <t>Xcel Energy Inc. (XEL)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</si>
</sst>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2" xfId="0" applyBorder="1"/>
    <xf numFmtId="44" fontId="0" fillId="0" borderId="2" xfId="2" applyFont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Border="1"/>
    <xf numFmtId="0" fontId="2" fillId="2" borderId="6" xfId="0" applyFont="1" applyFill="1" applyBorder="1"/>
    <xf numFmtId="0" fontId="0" fillId="2" borderId="0" xfId="0" quotePrefix="1" applyFill="1" applyBorder="1" applyAlignment="1">
      <alignment horizontal="right"/>
    </xf>
    <xf numFmtId="0" fontId="0" fillId="2" borderId="7" xfId="0" quotePrefix="1" applyFill="1" applyBorder="1" applyAlignment="1">
      <alignment horizontal="right"/>
    </xf>
    <xf numFmtId="165" fontId="0" fillId="2" borderId="0" xfId="1" quotePrefix="1" applyNumberFormat="1" applyFont="1" applyFill="1" applyBorder="1"/>
    <xf numFmtId="165" fontId="0" fillId="2" borderId="7" xfId="1" quotePrefix="1" applyNumberFormat="1" applyFont="1" applyFill="1" applyBorder="1"/>
    <xf numFmtId="43" fontId="0" fillId="2" borderId="0" xfId="1" applyFont="1" applyFill="1" applyBorder="1"/>
    <xf numFmtId="43" fontId="0" fillId="2" borderId="7" xfId="1" applyFont="1" applyFill="1" applyBorder="1"/>
    <xf numFmtId="0" fontId="0" fillId="2" borderId="8" xfId="0" applyFill="1" applyBorder="1"/>
    <xf numFmtId="43" fontId="0" fillId="2" borderId="1" xfId="1" applyFont="1" applyFill="1" applyBorder="1"/>
    <xf numFmtId="43" fontId="0" fillId="2" borderId="9" xfId="1" applyFont="1" applyFill="1" applyBorder="1"/>
    <xf numFmtId="0" fontId="0" fillId="2" borderId="2" xfId="0" applyFill="1" applyBorder="1"/>
    <xf numFmtId="9" fontId="0" fillId="2" borderId="2" xfId="0" applyNumberFormat="1" applyFill="1" applyBorder="1"/>
    <xf numFmtId="43" fontId="0" fillId="2" borderId="2" xfId="0" applyNumberFormat="1" applyFill="1" applyBorder="1"/>
    <xf numFmtId="43" fontId="0" fillId="2" borderId="5" xfId="0" applyNumberFormat="1" applyFill="1" applyBorder="1"/>
    <xf numFmtId="43" fontId="0" fillId="2" borderId="9" xfId="0" applyNumberFormat="1" applyFill="1" applyBorder="1"/>
    <xf numFmtId="43" fontId="0" fillId="2" borderId="0" xfId="0" applyNumberFormat="1" applyFill="1" applyBorder="1"/>
    <xf numFmtId="44" fontId="0" fillId="2" borderId="2" xfId="2" applyFont="1" applyFill="1" applyBorder="1"/>
    <xf numFmtId="0" fontId="2" fillId="2" borderId="2" xfId="0" applyFont="1" applyFill="1" applyBorder="1"/>
    <xf numFmtId="164" fontId="2" fillId="2" borderId="2" xfId="0" applyNumberFormat="1" applyFont="1" applyFill="1" applyBorder="1" applyAlignment="1">
      <alignment horizontal="right"/>
    </xf>
    <xf numFmtId="0" fontId="0" fillId="2" borderId="1" xfId="0" applyFill="1" applyBorder="1"/>
    <xf numFmtId="0" fontId="0" fillId="2" borderId="9" xfId="0" applyFill="1" applyBorder="1"/>
    <xf numFmtId="0" fontId="0" fillId="2" borderId="0" xfId="0" quotePrefix="1" applyFill="1" applyBorder="1"/>
    <xf numFmtId="0" fontId="0" fillId="2" borderId="7" xfId="0" quotePrefix="1" applyFill="1" applyBorder="1"/>
    <xf numFmtId="9" fontId="0" fillId="2" borderId="0" xfId="0" applyNumberFormat="1" applyFill="1" applyBorder="1"/>
    <xf numFmtId="43" fontId="2" fillId="2" borderId="2" xfId="0" applyNumberFormat="1" applyFont="1" applyFill="1" applyBorder="1" applyAlignment="1">
      <alignment horizontal="right"/>
    </xf>
    <xf numFmtId="0" fontId="2" fillId="0" borderId="2" xfId="0" applyFont="1" applyBorder="1"/>
    <xf numFmtId="44" fontId="2" fillId="0" borderId="2" xfId="2" applyFont="1" applyBorder="1"/>
    <xf numFmtId="9" fontId="2" fillId="0" borderId="2" xfId="0" applyNumberFormat="1" applyFont="1" applyBorder="1"/>
    <xf numFmtId="44" fontId="0" fillId="0" borderId="2" xfId="0" applyNumberFormat="1" applyBorder="1"/>
    <xf numFmtId="10" fontId="0" fillId="0" borderId="2" xfId="0" applyNumberFormat="1" applyBorder="1"/>
    <xf numFmtId="1" fontId="0" fillId="0" borderId="2" xfId="0" applyNumberFormat="1" applyBorder="1"/>
    <xf numFmtId="0" fontId="2" fillId="2" borderId="1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24" workbookViewId="0">
      <selection activeCell="L9" sqref="L9"/>
    </sheetView>
  </sheetViews>
  <sheetFormatPr defaultRowHeight="15" x14ac:dyDescent="0.25"/>
  <cols>
    <col min="1" max="1" width="6.5703125" customWidth="1"/>
    <col min="2" max="2" width="38.85546875" bestFit="1" customWidth="1"/>
    <col min="3" max="3" width="14" customWidth="1"/>
    <col min="4" max="5" width="12" bestFit="1" customWidth="1"/>
    <col min="6" max="8" width="10.5703125" bestFit="1" customWidth="1"/>
    <col min="9" max="9" width="14.5703125" bestFit="1" customWidth="1"/>
  </cols>
  <sheetData>
    <row r="1" spans="1:10" x14ac:dyDescent="0.25">
      <c r="A1" s="3"/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40" t="s">
        <v>18</v>
      </c>
      <c r="C2" s="40"/>
      <c r="D2" s="40"/>
      <c r="E2" s="40"/>
      <c r="F2" s="40"/>
      <c r="G2" s="40"/>
      <c r="H2" s="40"/>
      <c r="I2" s="40"/>
      <c r="J2" s="7"/>
    </row>
    <row r="3" spans="1:10" x14ac:dyDescent="0.25">
      <c r="A3" s="6"/>
      <c r="B3" s="3"/>
      <c r="C3" s="4" t="s">
        <v>9</v>
      </c>
      <c r="D3" s="4">
        <v>1</v>
      </c>
      <c r="E3" s="4">
        <v>2</v>
      </c>
      <c r="F3" s="4">
        <v>3</v>
      </c>
      <c r="G3" s="4">
        <v>4</v>
      </c>
      <c r="H3" s="4">
        <v>5</v>
      </c>
      <c r="I3" s="5">
        <v>6</v>
      </c>
      <c r="J3" s="7"/>
    </row>
    <row r="4" spans="1:10" x14ac:dyDescent="0.25">
      <c r="A4" s="6"/>
      <c r="B4" s="6" t="s">
        <v>0</v>
      </c>
      <c r="C4" s="8">
        <v>2017</v>
      </c>
      <c r="D4" s="8">
        <v>2018</v>
      </c>
      <c r="E4" s="8">
        <v>2019</v>
      </c>
      <c r="F4" s="8">
        <v>2020</v>
      </c>
      <c r="G4" s="8">
        <v>2021</v>
      </c>
      <c r="H4" s="8">
        <v>2022</v>
      </c>
      <c r="I4" s="7" t="s">
        <v>8</v>
      </c>
      <c r="J4" s="7"/>
    </row>
    <row r="5" spans="1:10" x14ac:dyDescent="0.25">
      <c r="A5" s="6"/>
      <c r="B5" s="9" t="s">
        <v>26</v>
      </c>
      <c r="C5" s="30"/>
      <c r="D5" s="30"/>
      <c r="E5" s="30"/>
      <c r="F5" s="30"/>
      <c r="G5" s="30"/>
      <c r="H5" s="30"/>
      <c r="I5" s="31"/>
      <c r="J5" s="7"/>
    </row>
    <row r="6" spans="1:10" x14ac:dyDescent="0.25">
      <c r="A6" s="6"/>
      <c r="B6" s="6" t="s">
        <v>1</v>
      </c>
      <c r="C6" s="14">
        <v>6995</v>
      </c>
      <c r="D6" s="14">
        <f>C6*(1+0.05)</f>
        <v>7344.75</v>
      </c>
      <c r="E6" s="14">
        <f t="shared" ref="E6:I6" si="0">D6*(1+0.05)</f>
        <v>7711.9875000000002</v>
      </c>
      <c r="F6" s="14">
        <f t="shared" si="0"/>
        <v>8097.5868750000009</v>
      </c>
      <c r="G6" s="14">
        <f t="shared" si="0"/>
        <v>8502.4662187500016</v>
      </c>
      <c r="H6" s="14">
        <f t="shared" si="0"/>
        <v>8927.5895296875024</v>
      </c>
      <c r="I6" s="15">
        <f t="shared" si="0"/>
        <v>9373.9690061718775</v>
      </c>
      <c r="J6" s="7"/>
    </row>
    <row r="7" spans="1:10" x14ac:dyDescent="0.25">
      <c r="A7" s="6"/>
      <c r="B7" s="16" t="s">
        <v>2</v>
      </c>
      <c r="C7" s="17">
        <v>2385</v>
      </c>
      <c r="D7" s="17">
        <f>C7*(1+0.05)</f>
        <v>2504.25</v>
      </c>
      <c r="E7" s="17">
        <f t="shared" ref="E7:I7" si="1">D7*(1+0.05)</f>
        <v>2629.4625000000001</v>
      </c>
      <c r="F7" s="17">
        <f t="shared" si="1"/>
        <v>2760.9356250000001</v>
      </c>
      <c r="G7" s="17">
        <f t="shared" si="1"/>
        <v>2898.9824062500002</v>
      </c>
      <c r="H7" s="17">
        <f t="shared" si="1"/>
        <v>3043.9315265625005</v>
      </c>
      <c r="I7" s="18">
        <f t="shared" si="1"/>
        <v>3196.1281028906255</v>
      </c>
      <c r="J7" s="7"/>
    </row>
    <row r="8" spans="1:10" x14ac:dyDescent="0.25">
      <c r="A8" s="6"/>
      <c r="B8" s="16" t="s">
        <v>3</v>
      </c>
      <c r="C8" s="17">
        <f>C6-C7</f>
        <v>4610</v>
      </c>
      <c r="D8" s="17">
        <f t="shared" ref="D8:I8" si="2">D6-D7</f>
        <v>4840.5</v>
      </c>
      <c r="E8" s="17">
        <f t="shared" si="2"/>
        <v>5082.5249999999996</v>
      </c>
      <c r="F8" s="17">
        <f t="shared" si="2"/>
        <v>5336.6512500000008</v>
      </c>
      <c r="G8" s="17">
        <f t="shared" si="2"/>
        <v>5603.4838125000015</v>
      </c>
      <c r="H8" s="17">
        <f t="shared" si="2"/>
        <v>5883.6580031250014</v>
      </c>
      <c r="I8" s="18">
        <f t="shared" si="2"/>
        <v>6177.8409032812524</v>
      </c>
      <c r="J8" s="7"/>
    </row>
    <row r="9" spans="1:10" x14ac:dyDescent="0.25">
      <c r="A9" s="6"/>
      <c r="B9" s="8"/>
      <c r="C9" s="8"/>
      <c r="D9" s="8"/>
      <c r="E9" s="8"/>
      <c r="F9" s="8"/>
      <c r="G9" s="8"/>
      <c r="H9" s="8"/>
      <c r="I9" s="8"/>
      <c r="J9" s="7"/>
    </row>
    <row r="10" spans="1:10" x14ac:dyDescent="0.25">
      <c r="A10" s="6"/>
      <c r="B10" s="19" t="s">
        <v>4</v>
      </c>
      <c r="C10" s="20">
        <v>0.12</v>
      </c>
      <c r="D10" s="8"/>
      <c r="E10" s="8"/>
      <c r="F10" s="8"/>
      <c r="G10" s="8"/>
      <c r="H10" s="8"/>
      <c r="I10" s="8"/>
      <c r="J10" s="7"/>
    </row>
    <row r="11" spans="1:10" x14ac:dyDescent="0.25">
      <c r="A11" s="6"/>
      <c r="B11" s="19" t="s">
        <v>11</v>
      </c>
      <c r="C11" s="20">
        <v>0.05</v>
      </c>
      <c r="D11" s="8"/>
      <c r="E11" s="8"/>
      <c r="F11" s="8"/>
      <c r="G11" s="8"/>
      <c r="H11" s="8"/>
      <c r="I11" s="8"/>
      <c r="J11" s="7"/>
    </row>
    <row r="12" spans="1:10" x14ac:dyDescent="0.25">
      <c r="A12" s="6"/>
      <c r="B12" s="8"/>
      <c r="C12" s="32"/>
      <c r="D12" s="8"/>
      <c r="E12" s="8"/>
      <c r="F12" s="8"/>
      <c r="G12" s="8"/>
      <c r="H12" s="8"/>
      <c r="I12" s="8"/>
      <c r="J12" s="7"/>
    </row>
    <row r="13" spans="1:10" x14ac:dyDescent="0.25">
      <c r="A13" s="6"/>
      <c r="B13" s="19" t="s">
        <v>5</v>
      </c>
      <c r="C13" s="19"/>
      <c r="D13" s="19">
        <f>1/(1+$C$10)^D3</f>
        <v>0.89285714285714279</v>
      </c>
      <c r="E13" s="19">
        <f t="shared" ref="E13:H13" si="3">1/(1+$C$10)^E3</f>
        <v>0.79719387755102034</v>
      </c>
      <c r="F13" s="19">
        <f t="shared" si="3"/>
        <v>0.71178024781341087</v>
      </c>
      <c r="G13" s="19">
        <f t="shared" si="3"/>
        <v>0.63551807840483121</v>
      </c>
      <c r="H13" s="19">
        <f t="shared" si="3"/>
        <v>0.56742685571859919</v>
      </c>
      <c r="I13" s="19">
        <f>1/(C10-C11)</f>
        <v>14.285714285714286</v>
      </c>
      <c r="J13" s="7"/>
    </row>
    <row r="14" spans="1:10" x14ac:dyDescent="0.25">
      <c r="A14" s="6"/>
      <c r="B14" s="19" t="s">
        <v>6</v>
      </c>
      <c r="C14" s="19"/>
      <c r="D14" s="21">
        <f t="shared" ref="D14:I14" si="4">D8*D13</f>
        <v>4321.875</v>
      </c>
      <c r="E14" s="21">
        <f t="shared" si="4"/>
        <v>4051.7578124999995</v>
      </c>
      <c r="F14" s="21">
        <f t="shared" si="4"/>
        <v>3798.5229492187495</v>
      </c>
      <c r="G14" s="21">
        <f t="shared" si="4"/>
        <v>3561.1152648925786</v>
      </c>
      <c r="H14" s="21">
        <f t="shared" si="4"/>
        <v>3338.5455608367915</v>
      </c>
      <c r="I14" s="21">
        <f t="shared" si="4"/>
        <v>88254.870046875032</v>
      </c>
      <c r="J14" s="7"/>
    </row>
    <row r="15" spans="1:10" x14ac:dyDescent="0.25">
      <c r="A15" s="6"/>
      <c r="B15" s="8"/>
      <c r="C15" s="8"/>
      <c r="D15" s="8"/>
      <c r="E15" s="8"/>
      <c r="F15" s="8"/>
      <c r="G15" s="8"/>
      <c r="H15" s="8"/>
      <c r="I15" s="8"/>
      <c r="J15" s="7"/>
    </row>
    <row r="16" spans="1:10" x14ac:dyDescent="0.25">
      <c r="A16" s="6"/>
      <c r="B16" s="3" t="s">
        <v>7</v>
      </c>
      <c r="C16" s="22">
        <f>SUM(D14:H14)</f>
        <v>19071.81658744812</v>
      </c>
      <c r="D16" s="8"/>
      <c r="E16" s="8"/>
      <c r="F16" s="8"/>
      <c r="G16" s="8"/>
      <c r="H16" s="8"/>
      <c r="I16" s="8"/>
      <c r="J16" s="7"/>
    </row>
    <row r="17" spans="1:10" x14ac:dyDescent="0.25">
      <c r="A17" s="6"/>
      <c r="B17" s="16" t="s">
        <v>8</v>
      </c>
      <c r="C17" s="23">
        <f>I14</f>
        <v>88254.870046875032</v>
      </c>
      <c r="D17" s="8"/>
      <c r="E17" s="8"/>
      <c r="F17" s="8"/>
      <c r="G17" s="8"/>
      <c r="H17" s="8"/>
      <c r="I17" s="8"/>
      <c r="J17" s="7"/>
    </row>
    <row r="18" spans="1:10" x14ac:dyDescent="0.25">
      <c r="A18" s="6"/>
      <c r="B18" s="16" t="s">
        <v>10</v>
      </c>
      <c r="C18" s="23">
        <f>SUM(C16:C17)</f>
        <v>107326.68663432315</v>
      </c>
      <c r="D18" s="8"/>
      <c r="E18" s="8"/>
      <c r="F18" s="8"/>
      <c r="G18" s="8"/>
      <c r="H18" s="8"/>
      <c r="I18" s="8"/>
      <c r="J18" s="7"/>
    </row>
    <row r="19" spans="1:10" x14ac:dyDescent="0.25">
      <c r="A19" s="6"/>
      <c r="B19" s="32"/>
      <c r="C19" s="8"/>
      <c r="D19" s="32"/>
      <c r="E19" s="8"/>
      <c r="F19" s="8"/>
      <c r="G19" s="8"/>
      <c r="H19" s="8"/>
      <c r="I19" s="8"/>
      <c r="J19" s="7"/>
    </row>
    <row r="20" spans="1:10" x14ac:dyDescent="0.25">
      <c r="A20" s="6"/>
      <c r="B20" s="19" t="s">
        <v>20</v>
      </c>
      <c r="C20" s="21">
        <v>1760</v>
      </c>
      <c r="D20" s="8"/>
      <c r="E20" s="8"/>
      <c r="F20" s="8"/>
      <c r="G20" s="8"/>
      <c r="H20" s="8"/>
      <c r="I20" s="8"/>
      <c r="J20" s="7"/>
    </row>
    <row r="21" spans="1:10" x14ac:dyDescent="0.25">
      <c r="A21" s="6"/>
      <c r="B21" s="19" t="s">
        <v>21</v>
      </c>
      <c r="C21" s="25">
        <f>C18/C20</f>
        <v>60.981071951319976</v>
      </c>
      <c r="D21" s="8"/>
      <c r="E21" s="8"/>
      <c r="F21" s="8"/>
      <c r="G21" s="8"/>
      <c r="H21" s="8"/>
      <c r="I21" s="8"/>
      <c r="J21" s="7"/>
    </row>
    <row r="22" spans="1:10" x14ac:dyDescent="0.25">
      <c r="A22" s="6"/>
      <c r="B22" s="19" t="s">
        <v>22</v>
      </c>
      <c r="C22" s="25">
        <v>44.57</v>
      </c>
      <c r="D22" s="8"/>
      <c r="E22" s="8"/>
      <c r="F22" s="8"/>
      <c r="G22" s="8"/>
      <c r="H22" s="8"/>
      <c r="I22" s="8"/>
      <c r="J22" s="7"/>
    </row>
    <row r="23" spans="1:10" x14ac:dyDescent="0.25">
      <c r="A23" s="6"/>
      <c r="B23" s="26" t="s">
        <v>23</v>
      </c>
      <c r="C23" s="33" t="s">
        <v>24</v>
      </c>
      <c r="D23" s="8"/>
      <c r="E23" s="8"/>
      <c r="F23" s="8"/>
      <c r="G23" s="8"/>
      <c r="H23" s="8"/>
      <c r="I23" s="8"/>
      <c r="J23" s="7"/>
    </row>
    <row r="24" spans="1:10" x14ac:dyDescent="0.25">
      <c r="A24" s="16"/>
      <c r="B24" s="28"/>
      <c r="C24" s="28"/>
      <c r="D24" s="28"/>
      <c r="E24" s="28"/>
      <c r="F24" s="28"/>
      <c r="G24" s="28"/>
      <c r="H24" s="28"/>
      <c r="I24" s="28"/>
      <c r="J24" s="29"/>
    </row>
    <row r="26" spans="1:10" x14ac:dyDescent="0.25">
      <c r="A26" s="3"/>
      <c r="B26" s="4"/>
      <c r="C26" s="4"/>
      <c r="D26" s="4"/>
      <c r="E26" s="4"/>
      <c r="F26" s="4"/>
      <c r="G26" s="4"/>
      <c r="H26" s="4"/>
      <c r="I26" s="4"/>
      <c r="J26" s="5"/>
    </row>
    <row r="27" spans="1:10" x14ac:dyDescent="0.25">
      <c r="A27" s="6"/>
      <c r="B27" s="40" t="s">
        <v>19</v>
      </c>
      <c r="C27" s="40"/>
      <c r="D27" s="40"/>
      <c r="E27" s="40"/>
      <c r="F27" s="40"/>
      <c r="G27" s="40"/>
      <c r="H27" s="40"/>
      <c r="I27" s="40"/>
      <c r="J27" s="7"/>
    </row>
    <row r="28" spans="1:10" x14ac:dyDescent="0.25">
      <c r="A28" s="6"/>
      <c r="B28" s="3"/>
      <c r="C28" s="4" t="s">
        <v>9</v>
      </c>
      <c r="D28" s="4">
        <v>1</v>
      </c>
      <c r="E28" s="4">
        <v>2</v>
      </c>
      <c r="F28" s="4">
        <v>3</v>
      </c>
      <c r="G28" s="4">
        <v>4</v>
      </c>
      <c r="H28" s="4">
        <v>5</v>
      </c>
      <c r="I28" s="5">
        <v>6</v>
      </c>
      <c r="J28" s="7"/>
    </row>
    <row r="29" spans="1:10" x14ac:dyDescent="0.25">
      <c r="A29" s="6"/>
      <c r="B29" s="6" t="s">
        <v>0</v>
      </c>
      <c r="C29" s="8">
        <v>2016</v>
      </c>
      <c r="D29" s="8">
        <v>2017</v>
      </c>
      <c r="E29" s="8">
        <v>2018</v>
      </c>
      <c r="F29" s="8">
        <v>2019</v>
      </c>
      <c r="G29" s="8">
        <v>2020</v>
      </c>
      <c r="H29" s="8">
        <v>2021</v>
      </c>
      <c r="I29" s="7" t="s">
        <v>8</v>
      </c>
      <c r="J29" s="7"/>
    </row>
    <row r="30" spans="1:10" x14ac:dyDescent="0.25">
      <c r="A30" s="6"/>
      <c r="B30" s="9" t="s">
        <v>26</v>
      </c>
      <c r="C30" s="10"/>
      <c r="D30" s="10"/>
      <c r="E30" s="10"/>
      <c r="F30" s="10"/>
      <c r="G30" s="10"/>
      <c r="H30" s="10"/>
      <c r="I30" s="11"/>
      <c r="J30" s="7"/>
    </row>
    <row r="31" spans="1:10" x14ac:dyDescent="0.25">
      <c r="A31" s="6"/>
      <c r="B31" s="6" t="s">
        <v>12</v>
      </c>
      <c r="C31" s="12">
        <f>C20</f>
        <v>1760</v>
      </c>
      <c r="D31" s="12">
        <f>C31*(1+0.01)</f>
        <v>1777.6</v>
      </c>
      <c r="E31" s="12">
        <f t="shared" ref="E31:I31" si="5">D31*(1+0.01)</f>
        <v>1795.376</v>
      </c>
      <c r="F31" s="12">
        <f t="shared" si="5"/>
        <v>1813.3297600000001</v>
      </c>
      <c r="G31" s="12">
        <f t="shared" si="5"/>
        <v>1831.4630576000002</v>
      </c>
      <c r="H31" s="12">
        <f t="shared" si="5"/>
        <v>1849.7776881760003</v>
      </c>
      <c r="I31" s="13">
        <f t="shared" si="5"/>
        <v>1868.2754650577604</v>
      </c>
      <c r="J31" s="7"/>
    </row>
    <row r="32" spans="1:10" x14ac:dyDescent="0.25">
      <c r="A32" s="6"/>
      <c r="B32" s="6" t="s">
        <v>13</v>
      </c>
      <c r="C32" s="14">
        <f>0.37*4</f>
        <v>1.48</v>
      </c>
      <c r="D32" s="14">
        <f>C32*(1+0.05)</f>
        <v>1.554</v>
      </c>
      <c r="E32" s="14">
        <f t="shared" ref="E32:I32" si="6">D32*(1+0.05)</f>
        <v>1.6317000000000002</v>
      </c>
      <c r="F32" s="14">
        <f t="shared" si="6"/>
        <v>1.7132850000000002</v>
      </c>
      <c r="G32" s="14">
        <f t="shared" si="6"/>
        <v>1.7989492500000002</v>
      </c>
      <c r="H32" s="14">
        <f t="shared" si="6"/>
        <v>1.8888967125000002</v>
      </c>
      <c r="I32" s="15">
        <f t="shared" si="6"/>
        <v>1.9833415481250003</v>
      </c>
      <c r="J32" s="7"/>
    </row>
    <row r="33" spans="1:10" x14ac:dyDescent="0.25">
      <c r="A33" s="6"/>
      <c r="B33" s="16" t="s">
        <v>14</v>
      </c>
      <c r="C33" s="17">
        <f>C31*C32</f>
        <v>2604.8000000000002</v>
      </c>
      <c r="D33" s="17">
        <f t="shared" ref="D33:I33" si="7">D31*D32</f>
        <v>2762.3903999999998</v>
      </c>
      <c r="E33" s="17">
        <f t="shared" si="7"/>
        <v>2929.5150192000001</v>
      </c>
      <c r="F33" s="17">
        <f t="shared" si="7"/>
        <v>3106.7506778616003</v>
      </c>
      <c r="G33" s="17">
        <f t="shared" si="7"/>
        <v>3294.7090938722276</v>
      </c>
      <c r="H33" s="17">
        <f t="shared" si="7"/>
        <v>3494.0389940514974</v>
      </c>
      <c r="I33" s="18">
        <f t="shared" si="7"/>
        <v>3705.4283531916135</v>
      </c>
      <c r="J33" s="7"/>
    </row>
    <row r="34" spans="1:10" x14ac:dyDescent="0.25">
      <c r="A34" s="6"/>
      <c r="B34" s="8"/>
      <c r="C34" s="8"/>
      <c r="D34" s="8"/>
      <c r="E34" s="8"/>
      <c r="F34" s="8"/>
      <c r="G34" s="8"/>
      <c r="H34" s="8"/>
      <c r="I34" s="8"/>
      <c r="J34" s="7"/>
    </row>
    <row r="35" spans="1:10" x14ac:dyDescent="0.25">
      <c r="A35" s="6"/>
      <c r="B35" s="19" t="s">
        <v>4</v>
      </c>
      <c r="C35" s="20">
        <v>0.12</v>
      </c>
      <c r="D35" s="8"/>
      <c r="E35" s="8"/>
      <c r="F35" s="8"/>
      <c r="G35" s="8"/>
      <c r="H35" s="8"/>
      <c r="I35" s="8"/>
      <c r="J35" s="7"/>
    </row>
    <row r="36" spans="1:10" x14ac:dyDescent="0.25">
      <c r="A36" s="6"/>
      <c r="B36" s="19" t="s">
        <v>17</v>
      </c>
      <c r="C36" s="20">
        <v>0.02</v>
      </c>
      <c r="D36" s="8"/>
      <c r="E36" s="8"/>
      <c r="F36" s="8"/>
      <c r="G36" s="8"/>
      <c r="H36" s="8"/>
      <c r="I36" s="8"/>
      <c r="J36" s="7"/>
    </row>
    <row r="37" spans="1:10" x14ac:dyDescent="0.25">
      <c r="A37" s="6"/>
      <c r="B37" s="8"/>
      <c r="C37" s="8"/>
      <c r="D37" s="8"/>
      <c r="E37" s="8"/>
      <c r="F37" s="8"/>
      <c r="G37" s="8"/>
      <c r="H37" s="8"/>
      <c r="I37" s="8"/>
      <c r="J37" s="7"/>
    </row>
    <row r="38" spans="1:10" x14ac:dyDescent="0.25">
      <c r="A38" s="6"/>
      <c r="B38" s="19" t="s">
        <v>5</v>
      </c>
      <c r="C38" s="19"/>
      <c r="D38" s="19">
        <f>1/(1+$C$10)^D28</f>
        <v>0.89285714285714279</v>
      </c>
      <c r="E38" s="19">
        <f t="shared" ref="E38:H38" si="8">1/(1+$C$10)^E28</f>
        <v>0.79719387755102034</v>
      </c>
      <c r="F38" s="19">
        <f t="shared" si="8"/>
        <v>0.71178024781341087</v>
      </c>
      <c r="G38" s="19">
        <f t="shared" si="8"/>
        <v>0.63551807840483121</v>
      </c>
      <c r="H38" s="19">
        <f t="shared" si="8"/>
        <v>0.56742685571859919</v>
      </c>
      <c r="I38" s="19">
        <f>1/(C35-C36)</f>
        <v>10</v>
      </c>
      <c r="J38" s="7"/>
    </row>
    <row r="39" spans="1:10" x14ac:dyDescent="0.25">
      <c r="A39" s="6"/>
      <c r="B39" s="19" t="s">
        <v>15</v>
      </c>
      <c r="C39" s="19"/>
      <c r="D39" s="21">
        <f t="shared" ref="D39:I39" si="9">D33*D38</f>
        <v>2466.4199999999996</v>
      </c>
      <c r="E39" s="21">
        <f t="shared" si="9"/>
        <v>2335.3914374999999</v>
      </c>
      <c r="F39" s="21">
        <f t="shared" si="9"/>
        <v>2211.3237673828121</v>
      </c>
      <c r="G39" s="21">
        <f t="shared" si="9"/>
        <v>2093.8471922406006</v>
      </c>
      <c r="H39" s="21">
        <f t="shared" si="9"/>
        <v>1982.6115601528184</v>
      </c>
      <c r="I39" s="21">
        <f t="shared" si="9"/>
        <v>37054.283531916139</v>
      </c>
      <c r="J39" s="7"/>
    </row>
    <row r="40" spans="1:10" x14ac:dyDescent="0.25">
      <c r="A40" s="6"/>
      <c r="B40" s="8"/>
      <c r="C40" s="8"/>
      <c r="D40" s="8"/>
      <c r="E40" s="8"/>
      <c r="F40" s="8"/>
      <c r="G40" s="8"/>
      <c r="H40" s="8"/>
      <c r="I40" s="8"/>
      <c r="J40" s="7"/>
    </row>
    <row r="41" spans="1:10" x14ac:dyDescent="0.25">
      <c r="A41" s="6"/>
      <c r="B41" s="3" t="s">
        <v>16</v>
      </c>
      <c r="C41" s="22">
        <f>SUM(D39:H39)</f>
        <v>11089.593957276231</v>
      </c>
      <c r="D41" s="8"/>
      <c r="E41" s="8"/>
      <c r="F41" s="8"/>
      <c r="G41" s="8"/>
      <c r="H41" s="8"/>
      <c r="I41" s="8"/>
      <c r="J41" s="7"/>
    </row>
    <row r="42" spans="1:10" x14ac:dyDescent="0.25">
      <c r="A42" s="6"/>
      <c r="B42" s="16" t="s">
        <v>8</v>
      </c>
      <c r="C42" s="23">
        <f>I39</f>
        <v>37054.283531916139</v>
      </c>
      <c r="D42" s="8"/>
      <c r="E42" s="8"/>
      <c r="F42" s="8"/>
      <c r="G42" s="8"/>
      <c r="H42" s="8"/>
      <c r="I42" s="8"/>
      <c r="J42" s="7"/>
    </row>
    <row r="43" spans="1:10" x14ac:dyDescent="0.25">
      <c r="A43" s="6"/>
      <c r="B43" s="16" t="s">
        <v>10</v>
      </c>
      <c r="C43" s="23">
        <f>SUM(C41:C42)</f>
        <v>48143.877489192368</v>
      </c>
      <c r="D43" s="8"/>
      <c r="E43" s="8"/>
      <c r="F43" s="8"/>
      <c r="G43" s="8"/>
      <c r="H43" s="8"/>
      <c r="I43" s="8"/>
      <c r="J43" s="7"/>
    </row>
    <row r="44" spans="1:10" x14ac:dyDescent="0.25">
      <c r="A44" s="6"/>
      <c r="B44" s="8"/>
      <c r="C44" s="24"/>
      <c r="D44" s="8"/>
      <c r="E44" s="8"/>
      <c r="F44" s="8"/>
      <c r="G44" s="8"/>
      <c r="H44" s="8"/>
      <c r="I44" s="8"/>
      <c r="J44" s="7"/>
    </row>
    <row r="45" spans="1:10" x14ac:dyDescent="0.25">
      <c r="A45" s="6"/>
      <c r="B45" s="19" t="s">
        <v>20</v>
      </c>
      <c r="C45" s="21">
        <f>C20</f>
        <v>1760</v>
      </c>
      <c r="D45" s="8"/>
      <c r="E45" s="8"/>
      <c r="F45" s="8"/>
      <c r="G45" s="8"/>
      <c r="H45" s="8"/>
      <c r="I45" s="8"/>
      <c r="J45" s="7"/>
    </row>
    <row r="46" spans="1:10" x14ac:dyDescent="0.25">
      <c r="A46" s="6"/>
      <c r="B46" s="19" t="s">
        <v>21</v>
      </c>
      <c r="C46" s="25">
        <f>C43/C45</f>
        <v>27.354475846132026</v>
      </c>
      <c r="D46" s="8"/>
      <c r="E46" s="8"/>
      <c r="F46" s="8"/>
      <c r="G46" s="8"/>
      <c r="H46" s="8"/>
      <c r="I46" s="8"/>
      <c r="J46" s="7"/>
    </row>
    <row r="47" spans="1:10" x14ac:dyDescent="0.25">
      <c r="A47" s="6"/>
      <c r="B47" s="19" t="s">
        <v>22</v>
      </c>
      <c r="C47" s="25">
        <f>C22</f>
        <v>44.57</v>
      </c>
      <c r="D47" s="8"/>
      <c r="E47" s="8"/>
      <c r="F47" s="8"/>
      <c r="G47" s="8"/>
      <c r="H47" s="8"/>
      <c r="I47" s="8"/>
      <c r="J47" s="7"/>
    </row>
    <row r="48" spans="1:10" x14ac:dyDescent="0.25">
      <c r="A48" s="6"/>
      <c r="B48" s="26" t="s">
        <v>23</v>
      </c>
      <c r="C48" s="27" t="s">
        <v>27</v>
      </c>
      <c r="D48" s="8"/>
      <c r="E48" s="8"/>
      <c r="F48" s="8"/>
      <c r="G48" s="8"/>
      <c r="H48" s="8"/>
      <c r="I48" s="8"/>
      <c r="J48" s="7"/>
    </row>
    <row r="49" spans="1:10" x14ac:dyDescent="0.25">
      <c r="A49" s="16"/>
      <c r="B49" s="28"/>
      <c r="C49" s="28"/>
      <c r="D49" s="28"/>
      <c r="E49" s="28"/>
      <c r="F49" s="28"/>
      <c r="G49" s="28"/>
      <c r="H49" s="28"/>
      <c r="I49" s="28"/>
      <c r="J49" s="29"/>
    </row>
    <row r="50" spans="1:10" x14ac:dyDescent="0.25">
      <c r="B50" t="s">
        <v>25</v>
      </c>
    </row>
  </sheetData>
  <mergeCells count="2">
    <mergeCell ref="B2:I2"/>
    <mergeCell ref="B27:I27"/>
  </mergeCells>
  <pageMargins left="0.7" right="0.7" top="0.75" bottom="0.75" header="0.3" footer="0.3"/>
  <ignoredErrors>
    <ignoredError sqref="C4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14" workbookViewId="0">
      <selection activeCell="J24" sqref="A1:J24"/>
    </sheetView>
  </sheetViews>
  <sheetFormatPr defaultRowHeight="15" x14ac:dyDescent="0.25"/>
  <cols>
    <col min="1" max="1" width="6.5703125" customWidth="1"/>
    <col min="2" max="2" width="38.85546875" bestFit="1" customWidth="1"/>
    <col min="3" max="3" width="13.85546875" customWidth="1"/>
    <col min="4" max="5" width="12" bestFit="1" customWidth="1"/>
    <col min="6" max="8" width="10.5703125" bestFit="1" customWidth="1"/>
    <col min="9" max="9" width="14.5703125" bestFit="1" customWidth="1"/>
  </cols>
  <sheetData>
    <row r="1" spans="1:10" x14ac:dyDescent="0.25">
      <c r="A1" s="3"/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40" t="s">
        <v>18</v>
      </c>
      <c r="C2" s="40"/>
      <c r="D2" s="40"/>
      <c r="E2" s="40"/>
      <c r="F2" s="40"/>
      <c r="G2" s="40"/>
      <c r="H2" s="40"/>
      <c r="I2" s="40"/>
      <c r="J2" s="7"/>
    </row>
    <row r="3" spans="1:10" x14ac:dyDescent="0.25">
      <c r="A3" s="6"/>
      <c r="B3" s="3"/>
      <c r="C3" s="4" t="s">
        <v>9</v>
      </c>
      <c r="D3" s="4">
        <v>1</v>
      </c>
      <c r="E3" s="4">
        <v>2</v>
      </c>
      <c r="F3" s="4">
        <v>3</v>
      </c>
      <c r="G3" s="4">
        <v>4</v>
      </c>
      <c r="H3" s="4">
        <v>5</v>
      </c>
      <c r="I3" s="5">
        <v>6</v>
      </c>
      <c r="J3" s="7"/>
    </row>
    <row r="4" spans="1:10" x14ac:dyDescent="0.25">
      <c r="A4" s="6"/>
      <c r="B4" s="6" t="s">
        <v>0</v>
      </c>
      <c r="C4" s="8">
        <v>2017</v>
      </c>
      <c r="D4" s="8">
        <v>2018</v>
      </c>
      <c r="E4" s="8">
        <v>2019</v>
      </c>
      <c r="F4" s="8">
        <v>2020</v>
      </c>
      <c r="G4" s="8">
        <v>2021</v>
      </c>
      <c r="H4" s="8">
        <v>2022</v>
      </c>
      <c r="I4" s="7" t="s">
        <v>8</v>
      </c>
      <c r="J4" s="7"/>
    </row>
    <row r="5" spans="1:10" x14ac:dyDescent="0.25">
      <c r="A5" s="6"/>
      <c r="B5" s="9" t="s">
        <v>26</v>
      </c>
      <c r="C5" s="30"/>
      <c r="D5" s="30"/>
      <c r="E5" s="30"/>
      <c r="F5" s="30"/>
      <c r="G5" s="30"/>
      <c r="H5" s="30"/>
      <c r="I5" s="31"/>
      <c r="J5" s="7"/>
    </row>
    <row r="6" spans="1:10" x14ac:dyDescent="0.25">
      <c r="A6" s="6"/>
      <c r="B6" s="6" t="s">
        <v>1</v>
      </c>
      <c r="C6" s="14">
        <v>1646</v>
      </c>
      <c r="D6" s="14">
        <f>C6*(1+0.08)</f>
        <v>1777.68</v>
      </c>
      <c r="E6" s="14">
        <f t="shared" ref="E6:I6" si="0">D6*(1+0.08)</f>
        <v>1919.8944000000001</v>
      </c>
      <c r="F6" s="14">
        <f t="shared" si="0"/>
        <v>2073.4859520000005</v>
      </c>
      <c r="G6" s="14">
        <f t="shared" si="0"/>
        <v>2239.3648281600008</v>
      </c>
      <c r="H6" s="14">
        <f t="shared" si="0"/>
        <v>2418.5140144128009</v>
      </c>
      <c r="I6" s="15">
        <f t="shared" si="0"/>
        <v>2611.995135565825</v>
      </c>
      <c r="J6" s="7"/>
    </row>
    <row r="7" spans="1:10" x14ac:dyDescent="0.25">
      <c r="A7" s="6"/>
      <c r="B7" s="16" t="s">
        <v>2</v>
      </c>
      <c r="C7" s="17">
        <v>1094</v>
      </c>
      <c r="D7" s="17">
        <f>C7*(1+0.05)</f>
        <v>1148.7</v>
      </c>
      <c r="E7" s="17">
        <f t="shared" ref="E7:I7" si="1">D7*(1+0.05)</f>
        <v>1206.135</v>
      </c>
      <c r="F7" s="17">
        <f t="shared" si="1"/>
        <v>1266.44175</v>
      </c>
      <c r="G7" s="17">
        <f t="shared" si="1"/>
        <v>1329.7638374999999</v>
      </c>
      <c r="H7" s="17">
        <f t="shared" si="1"/>
        <v>1396.2520293749999</v>
      </c>
      <c r="I7" s="18">
        <f t="shared" si="1"/>
        <v>1466.0646308437499</v>
      </c>
      <c r="J7" s="7"/>
    </row>
    <row r="8" spans="1:10" x14ac:dyDescent="0.25">
      <c r="A8" s="6"/>
      <c r="B8" s="16" t="s">
        <v>3</v>
      </c>
      <c r="C8" s="17">
        <f>C6-C7</f>
        <v>552</v>
      </c>
      <c r="D8" s="17">
        <f t="shared" ref="D8:I8" si="2">D6-D7</f>
        <v>628.98</v>
      </c>
      <c r="E8" s="17">
        <f t="shared" si="2"/>
        <v>713.75940000000014</v>
      </c>
      <c r="F8" s="17">
        <f t="shared" si="2"/>
        <v>807.0442020000005</v>
      </c>
      <c r="G8" s="17">
        <f t="shared" si="2"/>
        <v>909.60099066000089</v>
      </c>
      <c r="H8" s="17">
        <f t="shared" si="2"/>
        <v>1022.261985037801</v>
      </c>
      <c r="I8" s="18">
        <f t="shared" si="2"/>
        <v>1145.9305047220751</v>
      </c>
      <c r="J8" s="7"/>
    </row>
    <row r="9" spans="1:10" x14ac:dyDescent="0.25">
      <c r="A9" s="6"/>
      <c r="B9" s="8"/>
      <c r="C9" s="8"/>
      <c r="D9" s="8"/>
      <c r="E9" s="8"/>
      <c r="F9" s="8"/>
      <c r="G9" s="8"/>
      <c r="H9" s="8"/>
      <c r="I9" s="8"/>
      <c r="J9" s="7"/>
    </row>
    <row r="10" spans="1:10" x14ac:dyDescent="0.25">
      <c r="A10" s="6"/>
      <c r="B10" s="19" t="s">
        <v>4</v>
      </c>
      <c r="C10" s="20">
        <v>0.12</v>
      </c>
      <c r="D10" s="8"/>
      <c r="E10" s="8"/>
      <c r="F10" s="8"/>
      <c r="G10" s="8"/>
      <c r="H10" s="8"/>
      <c r="I10" s="8"/>
      <c r="J10" s="7"/>
    </row>
    <row r="11" spans="1:10" x14ac:dyDescent="0.25">
      <c r="A11" s="6"/>
      <c r="B11" s="19" t="s">
        <v>11</v>
      </c>
      <c r="C11" s="20">
        <v>0.06</v>
      </c>
      <c r="D11" s="8"/>
      <c r="E11" s="8"/>
      <c r="F11" s="8"/>
      <c r="G11" s="8"/>
      <c r="H11" s="8"/>
      <c r="I11" s="8"/>
      <c r="J11" s="7"/>
    </row>
    <row r="12" spans="1:10" x14ac:dyDescent="0.25">
      <c r="A12" s="6"/>
      <c r="B12" s="8"/>
      <c r="C12" s="32"/>
      <c r="D12" s="8"/>
      <c r="E12" s="8"/>
      <c r="F12" s="8"/>
      <c r="G12" s="8"/>
      <c r="H12" s="8"/>
      <c r="I12" s="8"/>
      <c r="J12" s="7"/>
    </row>
    <row r="13" spans="1:10" x14ac:dyDescent="0.25">
      <c r="A13" s="6"/>
      <c r="B13" s="19" t="s">
        <v>5</v>
      </c>
      <c r="C13" s="19"/>
      <c r="D13" s="19">
        <f>1/(1+$C$10)^D3</f>
        <v>0.89285714285714279</v>
      </c>
      <c r="E13" s="19">
        <f t="shared" ref="E13:H13" si="3">1/(1+$C$10)^E3</f>
        <v>0.79719387755102034</v>
      </c>
      <c r="F13" s="19">
        <f t="shared" si="3"/>
        <v>0.71178024781341087</v>
      </c>
      <c r="G13" s="19">
        <f t="shared" si="3"/>
        <v>0.63551807840483121</v>
      </c>
      <c r="H13" s="19">
        <f t="shared" si="3"/>
        <v>0.56742685571859919</v>
      </c>
      <c r="I13" s="19">
        <f>1/(C10-C11)</f>
        <v>16.666666666666668</v>
      </c>
      <c r="J13" s="7"/>
    </row>
    <row r="14" spans="1:10" x14ac:dyDescent="0.25">
      <c r="A14" s="6"/>
      <c r="B14" s="19" t="s">
        <v>6</v>
      </c>
      <c r="C14" s="19"/>
      <c r="D14" s="21">
        <f t="shared" ref="D14:I14" si="4">D8*D13</f>
        <v>561.58928571428567</v>
      </c>
      <c r="E14" s="21">
        <f t="shared" si="4"/>
        <v>569.00462372448987</v>
      </c>
      <c r="F14" s="21">
        <f t="shared" si="4"/>
        <v>574.43812209593682</v>
      </c>
      <c r="G14" s="21">
        <f t="shared" si="4"/>
        <v>578.06787369937456</v>
      </c>
      <c r="H14" s="21">
        <f t="shared" si="4"/>
        <v>580.05890389065314</v>
      </c>
      <c r="I14" s="21">
        <f t="shared" si="4"/>
        <v>19098.841745367918</v>
      </c>
      <c r="J14" s="7"/>
    </row>
    <row r="15" spans="1:10" x14ac:dyDescent="0.25">
      <c r="A15" s="6"/>
      <c r="B15" s="8"/>
      <c r="C15" s="8"/>
      <c r="D15" s="8"/>
      <c r="E15" s="8"/>
      <c r="F15" s="8"/>
      <c r="G15" s="8"/>
      <c r="H15" s="8"/>
      <c r="I15" s="8"/>
      <c r="J15" s="7"/>
    </row>
    <row r="16" spans="1:10" x14ac:dyDescent="0.25">
      <c r="A16" s="6"/>
      <c r="B16" s="3" t="s">
        <v>7</v>
      </c>
      <c r="C16" s="22">
        <f>SUM(D14:H14)</f>
        <v>2863.1588091247399</v>
      </c>
      <c r="D16" s="8"/>
      <c r="E16" s="8"/>
      <c r="F16" s="8"/>
      <c r="G16" s="8"/>
      <c r="H16" s="8"/>
      <c r="I16" s="8"/>
      <c r="J16" s="7"/>
    </row>
    <row r="17" spans="1:10" x14ac:dyDescent="0.25">
      <c r="A17" s="6"/>
      <c r="B17" s="16" t="s">
        <v>8</v>
      </c>
      <c r="C17" s="23">
        <f>I14</f>
        <v>19098.841745367918</v>
      </c>
      <c r="D17" s="8"/>
      <c r="E17" s="8"/>
      <c r="F17" s="8"/>
      <c r="G17" s="8"/>
      <c r="H17" s="8"/>
      <c r="I17" s="8"/>
      <c r="J17" s="7"/>
    </row>
    <row r="18" spans="1:10" x14ac:dyDescent="0.25">
      <c r="A18" s="6"/>
      <c r="B18" s="16" t="s">
        <v>10</v>
      </c>
      <c r="C18" s="23">
        <f>SUM(C16:C17)</f>
        <v>21962.000554492657</v>
      </c>
      <c r="D18" s="8"/>
      <c r="E18" s="8"/>
      <c r="F18" s="8"/>
      <c r="G18" s="8"/>
      <c r="H18" s="8"/>
      <c r="I18" s="8"/>
      <c r="J18" s="7"/>
    </row>
    <row r="19" spans="1:10" x14ac:dyDescent="0.25">
      <c r="A19" s="6"/>
      <c r="B19" s="32"/>
      <c r="C19" s="8"/>
      <c r="D19" s="32"/>
      <c r="E19" s="8"/>
      <c r="F19" s="8"/>
      <c r="G19" s="8"/>
      <c r="H19" s="8"/>
      <c r="I19" s="8"/>
      <c r="J19" s="7"/>
    </row>
    <row r="20" spans="1:10" x14ac:dyDescent="0.25">
      <c r="A20" s="6"/>
      <c r="B20" s="19" t="s">
        <v>20</v>
      </c>
      <c r="C20" s="21">
        <v>2212</v>
      </c>
      <c r="D20" s="8"/>
      <c r="E20" s="8"/>
      <c r="F20" s="8"/>
      <c r="G20" s="8"/>
      <c r="H20" s="8"/>
      <c r="I20" s="8"/>
      <c r="J20" s="7"/>
    </row>
    <row r="21" spans="1:10" x14ac:dyDescent="0.25">
      <c r="A21" s="6"/>
      <c r="B21" s="19" t="s">
        <v>21</v>
      </c>
      <c r="C21" s="25">
        <f>C18/C20</f>
        <v>9.9285716792462289</v>
      </c>
      <c r="D21" s="8"/>
      <c r="E21" s="8"/>
      <c r="F21" s="8"/>
      <c r="G21" s="8"/>
      <c r="H21" s="8"/>
      <c r="I21" s="8"/>
      <c r="J21" s="7"/>
    </row>
    <row r="22" spans="1:10" x14ac:dyDescent="0.25">
      <c r="A22" s="6"/>
      <c r="B22" s="19" t="s">
        <v>22</v>
      </c>
      <c r="C22" s="25">
        <v>71.790000000000006</v>
      </c>
      <c r="D22" s="8"/>
      <c r="E22" s="8"/>
      <c r="F22" s="8"/>
      <c r="G22" s="8"/>
      <c r="H22" s="8"/>
      <c r="I22" s="8"/>
      <c r="J22" s="7"/>
    </row>
    <row r="23" spans="1:10" x14ac:dyDescent="0.25">
      <c r="A23" s="6"/>
      <c r="B23" s="26" t="s">
        <v>23</v>
      </c>
      <c r="C23" s="33" t="s">
        <v>27</v>
      </c>
      <c r="D23" s="8"/>
      <c r="E23" s="8"/>
      <c r="F23" s="8"/>
      <c r="G23" s="8"/>
      <c r="H23" s="8"/>
      <c r="I23" s="8"/>
      <c r="J23" s="7"/>
    </row>
    <row r="24" spans="1:10" x14ac:dyDescent="0.25">
      <c r="A24" s="16"/>
      <c r="B24" s="28"/>
      <c r="C24" s="28"/>
      <c r="D24" s="28"/>
      <c r="E24" s="28"/>
      <c r="F24" s="28"/>
      <c r="G24" s="28"/>
      <c r="H24" s="28"/>
      <c r="I24" s="28"/>
      <c r="J24" s="29"/>
    </row>
    <row r="26" spans="1:10" x14ac:dyDescent="0.25">
      <c r="A26" s="3"/>
      <c r="B26" s="4"/>
      <c r="C26" s="4"/>
      <c r="D26" s="4"/>
      <c r="E26" s="4"/>
      <c r="F26" s="4"/>
      <c r="G26" s="4"/>
      <c r="H26" s="4"/>
      <c r="I26" s="4"/>
      <c r="J26" s="5"/>
    </row>
    <row r="27" spans="1:10" x14ac:dyDescent="0.25">
      <c r="A27" s="6"/>
      <c r="B27" s="40" t="s">
        <v>19</v>
      </c>
      <c r="C27" s="40"/>
      <c r="D27" s="40"/>
      <c r="E27" s="40"/>
      <c r="F27" s="40"/>
      <c r="G27" s="40"/>
      <c r="H27" s="40"/>
      <c r="I27" s="40"/>
      <c r="J27" s="7"/>
    </row>
    <row r="28" spans="1:10" x14ac:dyDescent="0.25">
      <c r="A28" s="6"/>
      <c r="B28" s="3"/>
      <c r="C28" s="4" t="s">
        <v>9</v>
      </c>
      <c r="D28" s="4">
        <v>1</v>
      </c>
      <c r="E28" s="4">
        <v>2</v>
      </c>
      <c r="F28" s="4">
        <v>3</v>
      </c>
      <c r="G28" s="4">
        <v>4</v>
      </c>
      <c r="H28" s="4">
        <v>5</v>
      </c>
      <c r="I28" s="5">
        <v>6</v>
      </c>
      <c r="J28" s="7"/>
    </row>
    <row r="29" spans="1:10" x14ac:dyDescent="0.25">
      <c r="A29" s="6"/>
      <c r="B29" s="6" t="s">
        <v>0</v>
      </c>
      <c r="C29" s="8">
        <v>2016</v>
      </c>
      <c r="D29" s="8">
        <v>2017</v>
      </c>
      <c r="E29" s="8">
        <v>2018</v>
      </c>
      <c r="F29" s="8">
        <v>2019</v>
      </c>
      <c r="G29" s="8">
        <v>2020</v>
      </c>
      <c r="H29" s="8">
        <v>2021</v>
      </c>
      <c r="I29" s="7" t="s">
        <v>8</v>
      </c>
      <c r="J29" s="7"/>
    </row>
    <row r="30" spans="1:10" x14ac:dyDescent="0.25">
      <c r="A30" s="6"/>
      <c r="B30" s="9" t="s">
        <v>26</v>
      </c>
      <c r="C30" s="10"/>
      <c r="D30" s="10"/>
      <c r="E30" s="10"/>
      <c r="F30" s="10"/>
      <c r="G30" s="10"/>
      <c r="H30" s="10"/>
      <c r="I30" s="11"/>
      <c r="J30" s="7"/>
    </row>
    <row r="31" spans="1:10" x14ac:dyDescent="0.25">
      <c r="A31" s="6"/>
      <c r="B31" s="6" t="s">
        <v>12</v>
      </c>
      <c r="C31" s="12">
        <f>C20</f>
        <v>2212</v>
      </c>
      <c r="D31" s="12">
        <f>C31*(1+0.01)</f>
        <v>2234.12</v>
      </c>
      <c r="E31" s="12">
        <f t="shared" ref="E31:I31" si="5">D31*(1+0.01)</f>
        <v>2256.4611999999997</v>
      </c>
      <c r="F31" s="12">
        <f t="shared" si="5"/>
        <v>2279.0258119999999</v>
      </c>
      <c r="G31" s="12">
        <f t="shared" si="5"/>
        <v>2301.8160701199999</v>
      </c>
      <c r="H31" s="12">
        <f t="shared" si="5"/>
        <v>2324.8342308212</v>
      </c>
      <c r="I31" s="13">
        <f t="shared" si="5"/>
        <v>2348.0825731294121</v>
      </c>
      <c r="J31" s="7"/>
    </row>
    <row r="32" spans="1:10" x14ac:dyDescent="0.25">
      <c r="A32" s="6"/>
      <c r="B32" s="6" t="s">
        <v>13</v>
      </c>
      <c r="C32" s="14">
        <v>2.12</v>
      </c>
      <c r="D32" s="14">
        <f>C32*(1+0.07)</f>
        <v>2.2684000000000002</v>
      </c>
      <c r="E32" s="14">
        <f t="shared" ref="E32:I32" si="6">D32*(1+0.07)</f>
        <v>2.4271880000000006</v>
      </c>
      <c r="F32" s="14">
        <f t="shared" si="6"/>
        <v>2.5970911600000006</v>
      </c>
      <c r="G32" s="14">
        <f t="shared" si="6"/>
        <v>2.7788875412000009</v>
      </c>
      <c r="H32" s="14">
        <f t="shared" si="6"/>
        <v>2.9734096690840013</v>
      </c>
      <c r="I32" s="15">
        <f t="shared" si="6"/>
        <v>3.1815483459198814</v>
      </c>
      <c r="J32" s="7"/>
    </row>
    <row r="33" spans="1:10" x14ac:dyDescent="0.25">
      <c r="A33" s="6"/>
      <c r="B33" s="16" t="s">
        <v>14</v>
      </c>
      <c r="C33" s="17">
        <f>C31*C32</f>
        <v>4689.4400000000005</v>
      </c>
      <c r="D33" s="17">
        <f t="shared" ref="D33:I33" si="7">D31*D32</f>
        <v>5067.8778080000002</v>
      </c>
      <c r="E33" s="17">
        <f t="shared" si="7"/>
        <v>5476.8555471056006</v>
      </c>
      <c r="F33" s="17">
        <f t="shared" si="7"/>
        <v>5918.8377897570226</v>
      </c>
      <c r="G33" s="17">
        <f t="shared" si="7"/>
        <v>6396.487999390416</v>
      </c>
      <c r="H33" s="17">
        <f t="shared" si="7"/>
        <v>6912.6845809412225</v>
      </c>
      <c r="I33" s="18">
        <f t="shared" si="7"/>
        <v>7470.53822662318</v>
      </c>
      <c r="J33" s="7"/>
    </row>
    <row r="34" spans="1:10" x14ac:dyDescent="0.25">
      <c r="A34" s="6"/>
      <c r="B34" s="8"/>
      <c r="C34" s="8"/>
      <c r="D34" s="8"/>
      <c r="E34" s="8"/>
      <c r="F34" s="8"/>
      <c r="G34" s="8"/>
      <c r="H34" s="8"/>
      <c r="I34" s="8"/>
      <c r="J34" s="7"/>
    </row>
    <row r="35" spans="1:10" x14ac:dyDescent="0.25">
      <c r="A35" s="6"/>
      <c r="B35" s="19" t="s">
        <v>4</v>
      </c>
      <c r="C35" s="20">
        <v>0.12</v>
      </c>
      <c r="D35" s="8"/>
      <c r="E35" s="8"/>
      <c r="F35" s="8"/>
      <c r="G35" s="8"/>
      <c r="H35" s="8"/>
      <c r="I35" s="8"/>
      <c r="J35" s="7"/>
    </row>
    <row r="36" spans="1:10" x14ac:dyDescent="0.25">
      <c r="A36" s="6"/>
      <c r="B36" s="19" t="s">
        <v>17</v>
      </c>
      <c r="C36" s="20">
        <v>0.02</v>
      </c>
      <c r="D36" s="8"/>
      <c r="E36" s="8"/>
      <c r="F36" s="8"/>
      <c r="G36" s="8"/>
      <c r="H36" s="8"/>
      <c r="I36" s="8"/>
      <c r="J36" s="7"/>
    </row>
    <row r="37" spans="1:10" x14ac:dyDescent="0.25">
      <c r="A37" s="6"/>
      <c r="B37" s="8"/>
      <c r="C37" s="8"/>
      <c r="D37" s="8"/>
      <c r="E37" s="8"/>
      <c r="F37" s="8"/>
      <c r="G37" s="8"/>
      <c r="H37" s="8"/>
      <c r="I37" s="8"/>
      <c r="J37" s="7"/>
    </row>
    <row r="38" spans="1:10" x14ac:dyDescent="0.25">
      <c r="A38" s="6"/>
      <c r="B38" s="19" t="s">
        <v>5</v>
      </c>
      <c r="C38" s="19"/>
      <c r="D38" s="19">
        <f>1/(1+$C$10)^D28</f>
        <v>0.89285714285714279</v>
      </c>
      <c r="E38" s="19">
        <f t="shared" ref="E38:H38" si="8">1/(1+$C$10)^E28</f>
        <v>0.79719387755102034</v>
      </c>
      <c r="F38" s="19">
        <f t="shared" si="8"/>
        <v>0.71178024781341087</v>
      </c>
      <c r="G38" s="19">
        <f t="shared" si="8"/>
        <v>0.63551807840483121</v>
      </c>
      <c r="H38" s="19">
        <f t="shared" si="8"/>
        <v>0.56742685571859919</v>
      </c>
      <c r="I38" s="19">
        <f>1/(C35-C36)</f>
        <v>10</v>
      </c>
      <c r="J38" s="7"/>
    </row>
    <row r="39" spans="1:10" x14ac:dyDescent="0.25">
      <c r="A39" s="6"/>
      <c r="B39" s="19" t="s">
        <v>15</v>
      </c>
      <c r="C39" s="19"/>
      <c r="D39" s="21">
        <f t="shared" ref="D39:I39" si="9">D33*D38</f>
        <v>4524.8908999999994</v>
      </c>
      <c r="E39" s="21">
        <f t="shared" si="9"/>
        <v>4366.1157103839287</v>
      </c>
      <c r="F39" s="21">
        <f t="shared" si="9"/>
        <v>4212.9118287606343</v>
      </c>
      <c r="G39" s="21">
        <f t="shared" si="9"/>
        <v>4065.0837619121603</v>
      </c>
      <c r="H39" s="21">
        <f t="shared" si="9"/>
        <v>3922.4428763379206</v>
      </c>
      <c r="I39" s="21">
        <f t="shared" si="9"/>
        <v>74705.382266231798</v>
      </c>
      <c r="J39" s="7"/>
    </row>
    <row r="40" spans="1:10" x14ac:dyDescent="0.25">
      <c r="A40" s="6"/>
      <c r="B40" s="8"/>
      <c r="C40" s="8"/>
      <c r="D40" s="8"/>
      <c r="E40" s="8"/>
      <c r="F40" s="8"/>
      <c r="G40" s="8"/>
      <c r="H40" s="8"/>
      <c r="I40" s="8"/>
      <c r="J40" s="7"/>
    </row>
    <row r="41" spans="1:10" x14ac:dyDescent="0.25">
      <c r="A41" s="6"/>
      <c r="B41" s="3" t="s">
        <v>16</v>
      </c>
      <c r="C41" s="22">
        <f>SUM(D39:H39)</f>
        <v>21091.445077394645</v>
      </c>
      <c r="D41" s="8"/>
      <c r="E41" s="8"/>
      <c r="F41" s="8"/>
      <c r="G41" s="8"/>
      <c r="H41" s="8"/>
      <c r="I41" s="8"/>
      <c r="J41" s="7"/>
    </row>
    <row r="42" spans="1:10" x14ac:dyDescent="0.25">
      <c r="A42" s="6"/>
      <c r="B42" s="16" t="s">
        <v>8</v>
      </c>
      <c r="C42" s="23">
        <f>I39</f>
        <v>74705.382266231798</v>
      </c>
      <c r="D42" s="8"/>
      <c r="E42" s="8"/>
      <c r="F42" s="8"/>
      <c r="G42" s="8"/>
      <c r="H42" s="8"/>
      <c r="I42" s="8"/>
      <c r="J42" s="7"/>
    </row>
    <row r="43" spans="1:10" x14ac:dyDescent="0.25">
      <c r="A43" s="6"/>
      <c r="B43" s="16" t="s">
        <v>10</v>
      </c>
      <c r="C43" s="23">
        <f>SUM(C41:C42)</f>
        <v>95796.827343626443</v>
      </c>
      <c r="D43" s="8"/>
      <c r="E43" s="8"/>
      <c r="F43" s="8"/>
      <c r="G43" s="8"/>
      <c r="H43" s="8"/>
      <c r="I43" s="8"/>
      <c r="J43" s="7"/>
    </row>
    <row r="44" spans="1:10" x14ac:dyDescent="0.25">
      <c r="A44" s="6"/>
      <c r="B44" s="8"/>
      <c r="C44" s="24"/>
      <c r="D44" s="8"/>
      <c r="E44" s="8"/>
      <c r="F44" s="8"/>
      <c r="G44" s="8"/>
      <c r="H44" s="8"/>
      <c r="I44" s="8"/>
      <c r="J44" s="7"/>
    </row>
    <row r="45" spans="1:10" x14ac:dyDescent="0.25">
      <c r="A45" s="6"/>
      <c r="B45" s="19" t="s">
        <v>20</v>
      </c>
      <c r="C45" s="21">
        <f>C20</f>
        <v>2212</v>
      </c>
      <c r="D45" s="8"/>
      <c r="E45" s="8"/>
      <c r="F45" s="8"/>
      <c r="G45" s="8"/>
      <c r="H45" s="8"/>
      <c r="I45" s="8"/>
      <c r="J45" s="7"/>
    </row>
    <row r="46" spans="1:10" x14ac:dyDescent="0.25">
      <c r="A46" s="6"/>
      <c r="B46" s="19" t="s">
        <v>21</v>
      </c>
      <c r="C46" s="25">
        <f>C43/C45</f>
        <v>43.30778813003004</v>
      </c>
      <c r="D46" s="8"/>
      <c r="E46" s="8"/>
      <c r="F46" s="8"/>
      <c r="G46" s="8"/>
      <c r="H46" s="8"/>
      <c r="I46" s="8"/>
      <c r="J46" s="7"/>
    </row>
    <row r="47" spans="1:10" x14ac:dyDescent="0.25">
      <c r="A47" s="6"/>
      <c r="B47" s="19" t="s">
        <v>22</v>
      </c>
      <c r="C47" s="25">
        <f>C22</f>
        <v>71.790000000000006</v>
      </c>
      <c r="D47" s="8"/>
      <c r="E47" s="8"/>
      <c r="F47" s="8"/>
      <c r="G47" s="8"/>
      <c r="H47" s="8"/>
      <c r="I47" s="8"/>
      <c r="J47" s="7"/>
    </row>
    <row r="48" spans="1:10" x14ac:dyDescent="0.25">
      <c r="A48" s="6"/>
      <c r="B48" s="26" t="s">
        <v>23</v>
      </c>
      <c r="C48" s="27" t="s">
        <v>27</v>
      </c>
      <c r="D48" s="8"/>
      <c r="E48" s="8"/>
      <c r="F48" s="8"/>
      <c r="G48" s="8"/>
      <c r="H48" s="8"/>
      <c r="I48" s="8"/>
      <c r="J48" s="7"/>
    </row>
    <row r="49" spans="1:10" x14ac:dyDescent="0.25">
      <c r="A49" s="16"/>
      <c r="B49" s="28"/>
      <c r="C49" s="28"/>
      <c r="D49" s="28"/>
      <c r="E49" s="28"/>
      <c r="F49" s="28"/>
      <c r="G49" s="28"/>
      <c r="H49" s="28"/>
      <c r="I49" s="28"/>
      <c r="J49" s="29"/>
    </row>
    <row r="50" spans="1:10" x14ac:dyDescent="0.25">
      <c r="B50" t="s">
        <v>25</v>
      </c>
    </row>
  </sheetData>
  <mergeCells count="2">
    <mergeCell ref="B2:I2"/>
    <mergeCell ref="B27:I27"/>
  </mergeCells>
  <pageMargins left="0.7" right="0.7" top="0.75" bottom="0.75" header="0.3" footer="0.3"/>
  <ignoredErrors>
    <ignoredError sqref="C4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16" workbookViewId="0">
      <selection activeCell="L30" sqref="L30"/>
    </sheetView>
  </sheetViews>
  <sheetFormatPr defaultRowHeight="15" x14ac:dyDescent="0.25"/>
  <cols>
    <col min="1" max="1" width="6.5703125" customWidth="1"/>
    <col min="2" max="2" width="38.85546875" bestFit="1" customWidth="1"/>
    <col min="3" max="3" width="14" customWidth="1"/>
    <col min="4" max="5" width="12" bestFit="1" customWidth="1"/>
    <col min="6" max="8" width="10.5703125" bestFit="1" customWidth="1"/>
    <col min="9" max="9" width="14.5703125" bestFit="1" customWidth="1"/>
  </cols>
  <sheetData>
    <row r="1" spans="1:10" x14ac:dyDescent="0.25">
      <c r="A1" s="3"/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40" t="s">
        <v>18</v>
      </c>
      <c r="C2" s="40"/>
      <c r="D2" s="40"/>
      <c r="E2" s="40"/>
      <c r="F2" s="40"/>
      <c r="G2" s="40"/>
      <c r="H2" s="40"/>
      <c r="I2" s="40"/>
      <c r="J2" s="7"/>
    </row>
    <row r="3" spans="1:10" x14ac:dyDescent="0.25">
      <c r="A3" s="6"/>
      <c r="B3" s="3"/>
      <c r="C3" s="4" t="s">
        <v>9</v>
      </c>
      <c r="D3" s="4">
        <v>1</v>
      </c>
      <c r="E3" s="4">
        <v>2</v>
      </c>
      <c r="F3" s="4">
        <v>3</v>
      </c>
      <c r="G3" s="4">
        <v>4</v>
      </c>
      <c r="H3" s="4">
        <v>5</v>
      </c>
      <c r="I3" s="5">
        <v>6</v>
      </c>
      <c r="J3" s="7"/>
    </row>
    <row r="4" spans="1:10" x14ac:dyDescent="0.25">
      <c r="A4" s="6"/>
      <c r="B4" s="6" t="s">
        <v>0</v>
      </c>
      <c r="C4" s="8">
        <v>2017</v>
      </c>
      <c r="D4" s="8">
        <v>2018</v>
      </c>
      <c r="E4" s="8">
        <v>2019</v>
      </c>
      <c r="F4" s="8">
        <v>2020</v>
      </c>
      <c r="G4" s="8">
        <v>2021</v>
      </c>
      <c r="H4" s="8">
        <v>2022</v>
      </c>
      <c r="I4" s="7" t="s">
        <v>8</v>
      </c>
      <c r="J4" s="7"/>
    </row>
    <row r="5" spans="1:10" x14ac:dyDescent="0.25">
      <c r="A5" s="6"/>
      <c r="B5" s="9" t="s">
        <v>26</v>
      </c>
      <c r="C5" s="30"/>
      <c r="D5" s="30"/>
      <c r="E5" s="30"/>
      <c r="F5" s="30"/>
      <c r="G5" s="30"/>
      <c r="H5" s="30"/>
      <c r="I5" s="31"/>
      <c r="J5" s="7"/>
    </row>
    <row r="6" spans="1:10" x14ac:dyDescent="0.25">
      <c r="A6" s="6"/>
      <c r="B6" s="6" t="s">
        <v>1</v>
      </c>
      <c r="C6" s="14">
        <v>3126</v>
      </c>
      <c r="D6" s="14">
        <f>C6*(1+0.05)</f>
        <v>3282.3</v>
      </c>
      <c r="E6" s="14">
        <f t="shared" ref="E6:I6" si="0">D6*(1+0.05)</f>
        <v>3446.4150000000004</v>
      </c>
      <c r="F6" s="14">
        <f t="shared" si="0"/>
        <v>3618.7357500000007</v>
      </c>
      <c r="G6" s="14">
        <f t="shared" si="0"/>
        <v>3799.672537500001</v>
      </c>
      <c r="H6" s="14">
        <f t="shared" si="0"/>
        <v>3989.656164375001</v>
      </c>
      <c r="I6" s="15">
        <f t="shared" si="0"/>
        <v>4189.1389725937515</v>
      </c>
      <c r="J6" s="7"/>
    </row>
    <row r="7" spans="1:10" x14ac:dyDescent="0.25">
      <c r="A7" s="6"/>
      <c r="B7" s="16" t="s">
        <v>2</v>
      </c>
      <c r="C7" s="17">
        <v>3296</v>
      </c>
      <c r="D7" s="17">
        <f>C7*(1+0.01)</f>
        <v>3328.96</v>
      </c>
      <c r="E7" s="17">
        <f t="shared" ref="E7:I7" si="1">D7*(1+0.01)</f>
        <v>3362.2496000000001</v>
      </c>
      <c r="F7" s="17">
        <f t="shared" si="1"/>
        <v>3395.8720960000001</v>
      </c>
      <c r="G7" s="17">
        <f t="shared" si="1"/>
        <v>3429.83081696</v>
      </c>
      <c r="H7" s="17">
        <f t="shared" si="1"/>
        <v>3464.1291251296002</v>
      </c>
      <c r="I7" s="18">
        <f t="shared" si="1"/>
        <v>3498.7704163808962</v>
      </c>
      <c r="J7" s="7"/>
    </row>
    <row r="8" spans="1:10" x14ac:dyDescent="0.25">
      <c r="A8" s="6"/>
      <c r="B8" s="16" t="s">
        <v>3</v>
      </c>
      <c r="C8" s="17">
        <f>C6-C7</f>
        <v>-170</v>
      </c>
      <c r="D8" s="17">
        <f t="shared" ref="D8:I8" si="2">D6-D7</f>
        <v>-46.659999999999854</v>
      </c>
      <c r="E8" s="17">
        <f t="shared" si="2"/>
        <v>84.165400000000318</v>
      </c>
      <c r="F8" s="17">
        <f t="shared" si="2"/>
        <v>222.86365400000068</v>
      </c>
      <c r="G8" s="17">
        <f t="shared" si="2"/>
        <v>369.84172054000101</v>
      </c>
      <c r="H8" s="17">
        <f t="shared" si="2"/>
        <v>525.52703924540083</v>
      </c>
      <c r="I8" s="18">
        <f t="shared" si="2"/>
        <v>690.36855621285531</v>
      </c>
      <c r="J8" s="7"/>
    </row>
    <row r="9" spans="1:10" x14ac:dyDescent="0.25">
      <c r="A9" s="6"/>
      <c r="B9" s="8"/>
      <c r="C9" s="8"/>
      <c r="D9" s="8"/>
      <c r="E9" s="8"/>
      <c r="F9" s="8"/>
      <c r="G9" s="8"/>
      <c r="H9" s="8"/>
      <c r="I9" s="8"/>
      <c r="J9" s="7"/>
    </row>
    <row r="10" spans="1:10" x14ac:dyDescent="0.25">
      <c r="A10" s="6"/>
      <c r="B10" s="19" t="s">
        <v>4</v>
      </c>
      <c r="C10" s="20">
        <v>0.12</v>
      </c>
      <c r="D10" s="8"/>
      <c r="E10" s="8"/>
      <c r="F10" s="8"/>
      <c r="G10" s="8"/>
      <c r="H10" s="8"/>
      <c r="I10" s="8"/>
      <c r="J10" s="7"/>
    </row>
    <row r="11" spans="1:10" x14ac:dyDescent="0.25">
      <c r="A11" s="6"/>
      <c r="B11" s="19" t="s">
        <v>11</v>
      </c>
      <c r="C11" s="20">
        <v>0.1</v>
      </c>
      <c r="D11" s="8"/>
      <c r="E11" s="8"/>
      <c r="F11" s="8"/>
      <c r="G11" s="8"/>
      <c r="H11" s="8"/>
      <c r="I11" s="8"/>
      <c r="J11" s="7"/>
    </row>
    <row r="12" spans="1:10" x14ac:dyDescent="0.25">
      <c r="A12" s="6"/>
      <c r="B12" s="8"/>
      <c r="C12" s="32"/>
      <c r="D12" s="8"/>
      <c r="E12" s="8"/>
      <c r="F12" s="8"/>
      <c r="G12" s="8"/>
      <c r="H12" s="8"/>
      <c r="I12" s="8"/>
      <c r="J12" s="7"/>
    </row>
    <row r="13" spans="1:10" x14ac:dyDescent="0.25">
      <c r="A13" s="6"/>
      <c r="B13" s="19" t="s">
        <v>5</v>
      </c>
      <c r="C13" s="19"/>
      <c r="D13" s="19">
        <f>1/(1+$C$10)^D3</f>
        <v>0.89285714285714279</v>
      </c>
      <c r="E13" s="19">
        <f t="shared" ref="E13:H13" si="3">1/(1+$C$10)^E3</f>
        <v>0.79719387755102034</v>
      </c>
      <c r="F13" s="19">
        <f t="shared" si="3"/>
        <v>0.71178024781341087</v>
      </c>
      <c r="G13" s="19">
        <f t="shared" si="3"/>
        <v>0.63551807840483121</v>
      </c>
      <c r="H13" s="19">
        <f t="shared" si="3"/>
        <v>0.56742685571859919</v>
      </c>
      <c r="I13" s="19">
        <f>1/(C10-C11)</f>
        <v>50.000000000000028</v>
      </c>
      <c r="J13" s="7"/>
    </row>
    <row r="14" spans="1:10" x14ac:dyDescent="0.25">
      <c r="A14" s="6"/>
      <c r="B14" s="19" t="s">
        <v>6</v>
      </c>
      <c r="C14" s="19"/>
      <c r="D14" s="21">
        <f t="shared" ref="D14:I14" si="4">D8*D13</f>
        <v>-41.66071428571415</v>
      </c>
      <c r="E14" s="21">
        <f t="shared" si="4"/>
        <v>67.096141581632907</v>
      </c>
      <c r="F14" s="21">
        <f t="shared" si="4"/>
        <v>158.62994687272274</v>
      </c>
      <c r="G14" s="21">
        <f t="shared" si="4"/>
        <v>235.04109955151804</v>
      </c>
      <c r="H14" s="21">
        <f t="shared" si="4"/>
        <v>298.19815547412264</v>
      </c>
      <c r="I14" s="21">
        <f t="shared" si="4"/>
        <v>34518.427810642788</v>
      </c>
      <c r="J14" s="7"/>
    </row>
    <row r="15" spans="1:10" x14ac:dyDescent="0.25">
      <c r="A15" s="6"/>
      <c r="B15" s="8"/>
      <c r="C15" s="8"/>
      <c r="D15" s="8"/>
      <c r="E15" s="8"/>
      <c r="F15" s="8"/>
      <c r="G15" s="8"/>
      <c r="H15" s="8"/>
      <c r="I15" s="8"/>
      <c r="J15" s="7"/>
    </row>
    <row r="16" spans="1:10" x14ac:dyDescent="0.25">
      <c r="A16" s="6"/>
      <c r="B16" s="3" t="s">
        <v>7</v>
      </c>
      <c r="C16" s="22">
        <f>SUM(D14:H14)</f>
        <v>717.30462919428214</v>
      </c>
      <c r="D16" s="8"/>
      <c r="E16" s="8"/>
      <c r="F16" s="8"/>
      <c r="G16" s="8"/>
      <c r="H16" s="8"/>
      <c r="I16" s="8"/>
      <c r="J16" s="7"/>
    </row>
    <row r="17" spans="1:10" x14ac:dyDescent="0.25">
      <c r="A17" s="6"/>
      <c r="B17" s="16" t="s">
        <v>8</v>
      </c>
      <c r="C17" s="23">
        <f>I14</f>
        <v>34518.427810642788</v>
      </c>
      <c r="D17" s="8"/>
      <c r="E17" s="8"/>
      <c r="F17" s="8"/>
      <c r="G17" s="8"/>
      <c r="H17" s="8"/>
      <c r="I17" s="8"/>
      <c r="J17" s="7"/>
    </row>
    <row r="18" spans="1:10" x14ac:dyDescent="0.25">
      <c r="A18" s="6"/>
      <c r="B18" s="16" t="s">
        <v>10</v>
      </c>
      <c r="C18" s="23">
        <f>SUM(C16:C17)</f>
        <v>35235.732439837069</v>
      </c>
      <c r="D18" s="8"/>
      <c r="E18" s="8"/>
      <c r="F18" s="8"/>
      <c r="G18" s="8"/>
      <c r="H18" s="8"/>
      <c r="I18" s="8"/>
      <c r="J18" s="7"/>
    </row>
    <row r="19" spans="1:10" x14ac:dyDescent="0.25">
      <c r="A19" s="6"/>
      <c r="B19" s="32"/>
      <c r="C19" s="8"/>
      <c r="D19" s="32"/>
      <c r="E19" s="8"/>
      <c r="F19" s="8"/>
      <c r="G19" s="8"/>
      <c r="H19" s="8"/>
      <c r="I19" s="8"/>
      <c r="J19" s="7"/>
    </row>
    <row r="20" spans="1:10" x14ac:dyDescent="0.25">
      <c r="A20" s="6"/>
      <c r="B20" s="19" t="s">
        <v>20</v>
      </c>
      <c r="C20" s="21">
        <v>1760</v>
      </c>
      <c r="D20" s="8"/>
      <c r="E20" s="8"/>
      <c r="F20" s="8"/>
      <c r="G20" s="8"/>
      <c r="H20" s="8"/>
      <c r="I20" s="8"/>
      <c r="J20" s="7"/>
    </row>
    <row r="21" spans="1:10" x14ac:dyDescent="0.25">
      <c r="A21" s="6"/>
      <c r="B21" s="19" t="s">
        <v>21</v>
      </c>
      <c r="C21" s="25">
        <f>C18/C20</f>
        <v>20.020302522634697</v>
      </c>
      <c r="D21" s="8"/>
      <c r="E21" s="8"/>
      <c r="F21" s="8"/>
      <c r="G21" s="8"/>
      <c r="H21" s="8"/>
      <c r="I21" s="8"/>
      <c r="J21" s="7"/>
    </row>
    <row r="22" spans="1:10" x14ac:dyDescent="0.25">
      <c r="A22" s="6"/>
      <c r="B22" s="19" t="s">
        <v>22</v>
      </c>
      <c r="C22" s="25">
        <v>48.05</v>
      </c>
      <c r="D22" s="8"/>
      <c r="E22" s="8"/>
      <c r="F22" s="8"/>
      <c r="G22" s="8"/>
      <c r="H22" s="8"/>
      <c r="I22" s="8"/>
      <c r="J22" s="7"/>
    </row>
    <row r="23" spans="1:10" x14ac:dyDescent="0.25">
      <c r="A23" s="6"/>
      <c r="B23" s="26" t="s">
        <v>23</v>
      </c>
      <c r="C23" s="33" t="s">
        <v>27</v>
      </c>
      <c r="D23" s="8"/>
      <c r="E23" s="8"/>
      <c r="F23" s="8"/>
      <c r="G23" s="8"/>
      <c r="H23" s="8"/>
      <c r="I23" s="8"/>
      <c r="J23" s="7"/>
    </row>
    <row r="24" spans="1:10" x14ac:dyDescent="0.25">
      <c r="A24" s="16"/>
      <c r="B24" s="28"/>
      <c r="C24" s="28"/>
      <c r="D24" s="28"/>
      <c r="E24" s="28"/>
      <c r="F24" s="28"/>
      <c r="G24" s="28"/>
      <c r="H24" s="28"/>
      <c r="I24" s="28"/>
      <c r="J24" s="29"/>
    </row>
    <row r="26" spans="1:10" x14ac:dyDescent="0.25">
      <c r="A26" s="3"/>
      <c r="B26" s="4"/>
      <c r="C26" s="4"/>
      <c r="D26" s="4"/>
      <c r="E26" s="4"/>
      <c r="F26" s="4"/>
      <c r="G26" s="4"/>
      <c r="H26" s="4"/>
      <c r="I26" s="4"/>
      <c r="J26" s="5"/>
    </row>
    <row r="27" spans="1:10" x14ac:dyDescent="0.25">
      <c r="A27" s="6"/>
      <c r="B27" s="40" t="s">
        <v>19</v>
      </c>
      <c r="C27" s="40"/>
      <c r="D27" s="40"/>
      <c r="E27" s="40"/>
      <c r="F27" s="40"/>
      <c r="G27" s="40"/>
      <c r="H27" s="40"/>
      <c r="I27" s="40"/>
      <c r="J27" s="7"/>
    </row>
    <row r="28" spans="1:10" x14ac:dyDescent="0.25">
      <c r="A28" s="6"/>
      <c r="B28" s="3"/>
      <c r="C28" s="4" t="s">
        <v>9</v>
      </c>
      <c r="D28" s="4">
        <v>1</v>
      </c>
      <c r="E28" s="4">
        <v>2</v>
      </c>
      <c r="F28" s="4">
        <v>3</v>
      </c>
      <c r="G28" s="4">
        <v>4</v>
      </c>
      <c r="H28" s="4">
        <v>5</v>
      </c>
      <c r="I28" s="5">
        <v>6</v>
      </c>
      <c r="J28" s="7"/>
    </row>
    <row r="29" spans="1:10" x14ac:dyDescent="0.25">
      <c r="A29" s="6"/>
      <c r="B29" s="6" t="s">
        <v>0</v>
      </c>
      <c r="C29" s="8">
        <v>2016</v>
      </c>
      <c r="D29" s="8">
        <v>2017</v>
      </c>
      <c r="E29" s="8">
        <v>2018</v>
      </c>
      <c r="F29" s="8">
        <v>2019</v>
      </c>
      <c r="G29" s="8">
        <v>2020</v>
      </c>
      <c r="H29" s="8">
        <v>2021</v>
      </c>
      <c r="I29" s="7" t="s">
        <v>8</v>
      </c>
      <c r="J29" s="7"/>
    </row>
    <row r="30" spans="1:10" x14ac:dyDescent="0.25">
      <c r="A30" s="6"/>
      <c r="B30" s="9" t="s">
        <v>26</v>
      </c>
      <c r="C30" s="10"/>
      <c r="D30" s="10"/>
      <c r="E30" s="10"/>
      <c r="F30" s="10"/>
      <c r="G30" s="10"/>
      <c r="H30" s="10"/>
      <c r="I30" s="11"/>
      <c r="J30" s="7"/>
    </row>
    <row r="31" spans="1:10" x14ac:dyDescent="0.25">
      <c r="A31" s="6"/>
      <c r="B31" s="6" t="s">
        <v>12</v>
      </c>
      <c r="C31" s="12">
        <v>509</v>
      </c>
      <c r="D31" s="12">
        <f>C31*(1+0.01)</f>
        <v>514.09</v>
      </c>
      <c r="E31" s="12">
        <f t="shared" ref="E31:I31" si="5">D31*(1+0.01)</f>
        <v>519.23090000000002</v>
      </c>
      <c r="F31" s="12">
        <f t="shared" si="5"/>
        <v>524.42320900000004</v>
      </c>
      <c r="G31" s="12">
        <f t="shared" si="5"/>
        <v>529.66744109000001</v>
      </c>
      <c r="H31" s="12">
        <f t="shared" si="5"/>
        <v>534.96411550089999</v>
      </c>
      <c r="I31" s="13">
        <f t="shared" si="5"/>
        <v>540.31375665590895</v>
      </c>
      <c r="J31" s="7"/>
    </row>
    <row r="32" spans="1:10" x14ac:dyDescent="0.25">
      <c r="A32" s="6"/>
      <c r="B32" s="6" t="s">
        <v>13</v>
      </c>
      <c r="C32" s="14">
        <v>1.44</v>
      </c>
      <c r="D32" s="14">
        <f>C32*(1+0.05)</f>
        <v>1.512</v>
      </c>
      <c r="E32" s="14">
        <f t="shared" ref="E32:I32" si="6">D32*(1+0.05)</f>
        <v>1.5876000000000001</v>
      </c>
      <c r="F32" s="14">
        <f t="shared" si="6"/>
        <v>1.6669800000000001</v>
      </c>
      <c r="G32" s="14">
        <f t="shared" si="6"/>
        <v>1.7503290000000002</v>
      </c>
      <c r="H32" s="14">
        <f t="shared" si="6"/>
        <v>1.8378454500000003</v>
      </c>
      <c r="I32" s="15">
        <f t="shared" si="6"/>
        <v>1.9297377225000005</v>
      </c>
      <c r="J32" s="7"/>
    </row>
    <row r="33" spans="1:10" x14ac:dyDescent="0.25">
      <c r="A33" s="6"/>
      <c r="B33" s="16" t="s">
        <v>14</v>
      </c>
      <c r="C33" s="17">
        <f>C31*C32</f>
        <v>732.95999999999992</v>
      </c>
      <c r="D33" s="17">
        <f t="shared" ref="D33:I33" si="7">D31*D32</f>
        <v>777.30408</v>
      </c>
      <c r="E33" s="17">
        <f t="shared" si="7"/>
        <v>824.33097684000006</v>
      </c>
      <c r="F33" s="17">
        <f t="shared" si="7"/>
        <v>874.20300093882008</v>
      </c>
      <c r="G33" s="17">
        <f t="shared" si="7"/>
        <v>927.09228249561875</v>
      </c>
      <c r="H33" s="17">
        <f t="shared" si="7"/>
        <v>983.18136558660365</v>
      </c>
      <c r="I33" s="18">
        <f t="shared" si="7"/>
        <v>1042.6638382045933</v>
      </c>
      <c r="J33" s="7"/>
    </row>
    <row r="34" spans="1:10" x14ac:dyDescent="0.25">
      <c r="A34" s="6"/>
      <c r="B34" s="8"/>
      <c r="C34" s="8"/>
      <c r="D34" s="8"/>
      <c r="E34" s="8"/>
      <c r="F34" s="8"/>
      <c r="G34" s="8"/>
      <c r="H34" s="8"/>
      <c r="I34" s="8"/>
      <c r="J34" s="7"/>
    </row>
    <row r="35" spans="1:10" x14ac:dyDescent="0.25">
      <c r="A35" s="6"/>
      <c r="B35" s="19" t="s">
        <v>4</v>
      </c>
      <c r="C35" s="20">
        <v>0.12</v>
      </c>
      <c r="D35" s="8"/>
      <c r="E35" s="8"/>
      <c r="F35" s="8"/>
      <c r="G35" s="8"/>
      <c r="H35" s="8"/>
      <c r="I35" s="8"/>
      <c r="J35" s="7"/>
    </row>
    <row r="36" spans="1:10" x14ac:dyDescent="0.25">
      <c r="A36" s="6"/>
      <c r="B36" s="19" t="s">
        <v>17</v>
      </c>
      <c r="C36" s="20">
        <v>0.05</v>
      </c>
      <c r="D36" s="8"/>
      <c r="E36" s="8"/>
      <c r="F36" s="8"/>
      <c r="G36" s="8"/>
      <c r="H36" s="8"/>
      <c r="I36" s="8"/>
      <c r="J36" s="7"/>
    </row>
    <row r="37" spans="1:10" x14ac:dyDescent="0.25">
      <c r="A37" s="6"/>
      <c r="B37" s="8"/>
      <c r="C37" s="8"/>
      <c r="D37" s="8"/>
      <c r="E37" s="8"/>
      <c r="F37" s="8"/>
      <c r="G37" s="8"/>
      <c r="H37" s="8"/>
      <c r="I37" s="8"/>
      <c r="J37" s="7"/>
    </row>
    <row r="38" spans="1:10" x14ac:dyDescent="0.25">
      <c r="A38" s="6"/>
      <c r="B38" s="19" t="s">
        <v>5</v>
      </c>
      <c r="C38" s="19"/>
      <c r="D38" s="19">
        <f>1/(1+$C$10)^D28</f>
        <v>0.89285714285714279</v>
      </c>
      <c r="E38" s="19">
        <f t="shared" ref="E38:H38" si="8">1/(1+$C$10)^E28</f>
        <v>0.79719387755102034</v>
      </c>
      <c r="F38" s="19">
        <f t="shared" si="8"/>
        <v>0.71178024781341087</v>
      </c>
      <c r="G38" s="19">
        <f t="shared" si="8"/>
        <v>0.63551807840483121</v>
      </c>
      <c r="H38" s="19">
        <f t="shared" si="8"/>
        <v>0.56742685571859919</v>
      </c>
      <c r="I38" s="19">
        <f>1/(C35-C36)</f>
        <v>14.285714285714286</v>
      </c>
      <c r="J38" s="7"/>
    </row>
    <row r="39" spans="1:10" x14ac:dyDescent="0.25">
      <c r="A39" s="6"/>
      <c r="B39" s="19" t="s">
        <v>15</v>
      </c>
      <c r="C39" s="19"/>
      <c r="D39" s="21">
        <f t="shared" ref="D39:I39" si="9">D33*D38</f>
        <v>694.02149999999995</v>
      </c>
      <c r="E39" s="21">
        <f t="shared" si="9"/>
        <v>657.15160781249995</v>
      </c>
      <c r="F39" s="21">
        <f t="shared" si="9"/>
        <v>622.24042864746082</v>
      </c>
      <c r="G39" s="21">
        <f t="shared" si="9"/>
        <v>589.18390587556451</v>
      </c>
      <c r="H39" s="21">
        <f t="shared" si="9"/>
        <v>557.88351087592503</v>
      </c>
      <c r="I39" s="21">
        <f t="shared" si="9"/>
        <v>14895.197688637048</v>
      </c>
      <c r="J39" s="7"/>
    </row>
    <row r="40" spans="1:10" x14ac:dyDescent="0.25">
      <c r="A40" s="6"/>
      <c r="B40" s="8"/>
      <c r="C40" s="8"/>
      <c r="D40" s="8"/>
      <c r="E40" s="8"/>
      <c r="F40" s="8"/>
      <c r="G40" s="8"/>
      <c r="H40" s="8"/>
      <c r="I40" s="8"/>
      <c r="J40" s="7"/>
    </row>
    <row r="41" spans="1:10" x14ac:dyDescent="0.25">
      <c r="A41" s="6"/>
      <c r="B41" s="3" t="s">
        <v>16</v>
      </c>
      <c r="C41" s="22">
        <f>SUM(D39:H39)</f>
        <v>3120.48095321145</v>
      </c>
      <c r="D41" s="8"/>
      <c r="E41" s="8"/>
      <c r="F41" s="8"/>
      <c r="G41" s="8"/>
      <c r="H41" s="8"/>
      <c r="I41" s="8"/>
      <c r="J41" s="7"/>
    </row>
    <row r="42" spans="1:10" x14ac:dyDescent="0.25">
      <c r="A42" s="6"/>
      <c r="B42" s="16" t="s">
        <v>8</v>
      </c>
      <c r="C42" s="23">
        <f>I39</f>
        <v>14895.197688637048</v>
      </c>
      <c r="D42" s="8"/>
      <c r="E42" s="8"/>
      <c r="F42" s="8"/>
      <c r="G42" s="8"/>
      <c r="H42" s="8"/>
      <c r="I42" s="8"/>
      <c r="J42" s="7"/>
    </row>
    <row r="43" spans="1:10" x14ac:dyDescent="0.25">
      <c r="A43" s="6"/>
      <c r="B43" s="16" t="s">
        <v>10</v>
      </c>
      <c r="C43" s="23">
        <f>SUM(C41:C42)</f>
        <v>18015.678641848499</v>
      </c>
      <c r="D43" s="8"/>
      <c r="E43" s="8"/>
      <c r="F43" s="8"/>
      <c r="G43" s="8"/>
      <c r="H43" s="8"/>
      <c r="I43" s="8"/>
      <c r="J43" s="7"/>
    </row>
    <row r="44" spans="1:10" x14ac:dyDescent="0.25">
      <c r="A44" s="6"/>
      <c r="B44" s="8"/>
      <c r="C44" s="24"/>
      <c r="D44" s="8"/>
      <c r="E44" s="8"/>
      <c r="F44" s="8"/>
      <c r="G44" s="8"/>
      <c r="H44" s="8"/>
      <c r="I44" s="8"/>
      <c r="J44" s="7"/>
    </row>
    <row r="45" spans="1:10" x14ac:dyDescent="0.25">
      <c r="A45" s="6"/>
      <c r="B45" s="19" t="s">
        <v>20</v>
      </c>
      <c r="C45" s="21">
        <f>C20</f>
        <v>1760</v>
      </c>
      <c r="D45" s="8"/>
      <c r="E45" s="8"/>
      <c r="F45" s="8"/>
      <c r="G45" s="8"/>
      <c r="H45" s="8"/>
      <c r="I45" s="8"/>
      <c r="J45" s="7"/>
    </row>
    <row r="46" spans="1:10" x14ac:dyDescent="0.25">
      <c r="A46" s="6"/>
      <c r="B46" s="19" t="s">
        <v>21</v>
      </c>
      <c r="C46" s="25">
        <f>C43/C45</f>
        <v>10.236181046504829</v>
      </c>
      <c r="D46" s="8"/>
      <c r="E46" s="8"/>
      <c r="F46" s="8"/>
      <c r="G46" s="8"/>
      <c r="H46" s="8"/>
      <c r="I46" s="8"/>
      <c r="J46" s="7"/>
    </row>
    <row r="47" spans="1:10" x14ac:dyDescent="0.25">
      <c r="A47" s="6"/>
      <c r="B47" s="19" t="s">
        <v>22</v>
      </c>
      <c r="C47" s="25">
        <f>C22</f>
        <v>48.05</v>
      </c>
      <c r="D47" s="8"/>
      <c r="E47" s="8"/>
      <c r="F47" s="8"/>
      <c r="G47" s="8"/>
      <c r="H47" s="8"/>
      <c r="I47" s="8"/>
      <c r="J47" s="7"/>
    </row>
    <row r="48" spans="1:10" x14ac:dyDescent="0.25">
      <c r="A48" s="6"/>
      <c r="B48" s="26" t="s">
        <v>23</v>
      </c>
      <c r="C48" s="27" t="s">
        <v>27</v>
      </c>
      <c r="D48" s="8"/>
      <c r="E48" s="8"/>
      <c r="F48" s="8"/>
      <c r="G48" s="8"/>
      <c r="H48" s="8"/>
      <c r="I48" s="8"/>
      <c r="J48" s="7"/>
    </row>
    <row r="49" spans="1:10" x14ac:dyDescent="0.25">
      <c r="A49" s="16"/>
      <c r="B49" s="28"/>
      <c r="C49" s="28"/>
      <c r="D49" s="28"/>
      <c r="E49" s="28"/>
      <c r="F49" s="28"/>
      <c r="G49" s="28"/>
      <c r="H49" s="28"/>
      <c r="I49" s="28"/>
      <c r="J49" s="29"/>
    </row>
    <row r="50" spans="1:10" x14ac:dyDescent="0.25">
      <c r="B50" t="s">
        <v>25</v>
      </c>
    </row>
  </sheetData>
  <mergeCells count="2">
    <mergeCell ref="B27:I27"/>
    <mergeCell ref="B2:I2"/>
  </mergeCells>
  <pageMargins left="0.7" right="0.7" top="0.75" bottom="0.75" header="0.3" footer="0.3"/>
  <ignoredErrors>
    <ignoredError sqref="C4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C14" sqref="C14"/>
    </sheetView>
  </sheetViews>
  <sheetFormatPr defaultRowHeight="15" x14ac:dyDescent="0.25"/>
  <cols>
    <col min="1" max="1" width="27.140625" bestFit="1" customWidth="1"/>
    <col min="2" max="2" width="27.140625" customWidth="1"/>
    <col min="3" max="3" width="17" bestFit="1" customWidth="1"/>
    <col min="4" max="4" width="16.42578125" bestFit="1" customWidth="1"/>
    <col min="5" max="5" width="11" bestFit="1" customWidth="1"/>
  </cols>
  <sheetData>
    <row r="1" spans="1:5" x14ac:dyDescent="0.25">
      <c r="A1" s="34" t="s">
        <v>29</v>
      </c>
      <c r="B1" s="34" t="s">
        <v>22</v>
      </c>
      <c r="C1" s="34" t="s">
        <v>20</v>
      </c>
      <c r="D1" s="34" t="s">
        <v>30</v>
      </c>
      <c r="E1" s="34" t="s">
        <v>31</v>
      </c>
    </row>
    <row r="2" spans="1:5" x14ac:dyDescent="0.25">
      <c r="A2" s="1" t="s">
        <v>33</v>
      </c>
      <c r="B2" s="37">
        <f>'The Coca-Cola Company (KO)'!C22</f>
        <v>44.57</v>
      </c>
      <c r="C2" s="39">
        <v>9</v>
      </c>
      <c r="D2" s="2">
        <f>B2*C2</f>
        <v>401.13</v>
      </c>
      <c r="E2" s="38">
        <f>D2/$D$5</f>
        <v>0.40099767076864634</v>
      </c>
    </row>
    <row r="3" spans="1:5" x14ac:dyDescent="0.25">
      <c r="A3" s="1" t="s">
        <v>34</v>
      </c>
      <c r="B3" s="37">
        <f>'Kellogg Company (K)'!C22</f>
        <v>71.790000000000006</v>
      </c>
      <c r="C3" s="39">
        <v>5</v>
      </c>
      <c r="D3" s="2">
        <f t="shared" ref="D3:D4" si="0">B3*C3</f>
        <v>358.95000000000005</v>
      </c>
      <c r="E3" s="38">
        <f t="shared" ref="E3:E4" si="1">D3/$D$5</f>
        <v>0.3588315855767597</v>
      </c>
    </row>
    <row r="4" spans="1:5" x14ac:dyDescent="0.25">
      <c r="A4" s="1" t="s">
        <v>35</v>
      </c>
      <c r="B4" s="37">
        <f>'Xcel Energy Inc. (XEL)'!C22</f>
        <v>48.05</v>
      </c>
      <c r="C4" s="39">
        <v>5</v>
      </c>
      <c r="D4" s="2">
        <f t="shared" si="0"/>
        <v>240.25</v>
      </c>
      <c r="E4" s="38">
        <f t="shared" si="1"/>
        <v>0.24017074365459398</v>
      </c>
    </row>
    <row r="5" spans="1:5" x14ac:dyDescent="0.25">
      <c r="A5" s="34" t="s">
        <v>32</v>
      </c>
      <c r="B5" s="34"/>
      <c r="C5" s="34"/>
      <c r="D5" s="35">
        <f>SUM(D2:D4)</f>
        <v>1000.33</v>
      </c>
      <c r="E5" s="36">
        <f>SUM(E2:E4)</f>
        <v>1</v>
      </c>
    </row>
    <row r="21" spans="10:10" x14ac:dyDescent="0.25">
      <c r="J2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The Coca-Cola Company (KO)</vt:lpstr>
      <vt:lpstr>Kellogg Company (K)</vt:lpstr>
      <vt:lpstr>Xcel Energy Inc. (XEL)</vt:lpstr>
      <vt:lpstr>Portfolio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 Scofied</cp:lastModifiedBy>
  <dcterms:created xsi:type="dcterms:W3CDTF">2018-08-31T23:29:05Z</dcterms:created>
  <dcterms:modified xsi:type="dcterms:W3CDTF">2018-09-02T15:33:57Z</dcterms:modified>
</cp:coreProperties>
</file>